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95" i="1"/>
  <c r="F595"/>
  <c r="E595"/>
  <c r="D595"/>
  <c r="C595"/>
  <c r="G584"/>
  <c r="H585" s="1"/>
  <c r="F584"/>
  <c r="E584"/>
  <c r="D584"/>
  <c r="C584"/>
  <c r="G559"/>
  <c r="H560" s="1"/>
  <c r="F559"/>
  <c r="E559"/>
  <c r="D559"/>
  <c r="C559"/>
  <c r="G547"/>
  <c r="F547"/>
  <c r="F563" s="1"/>
  <c r="E547"/>
  <c r="D547"/>
  <c r="C547"/>
  <c r="G530"/>
  <c r="H531" s="1"/>
  <c r="F530"/>
  <c r="E530"/>
  <c r="D530"/>
  <c r="C530"/>
  <c r="G520"/>
  <c r="F520"/>
  <c r="E520"/>
  <c r="D520"/>
  <c r="D534" s="1"/>
  <c r="C520"/>
  <c r="G492"/>
  <c r="F492"/>
  <c r="E492"/>
  <c r="D492"/>
  <c r="C492"/>
  <c r="G480"/>
  <c r="H481" s="1"/>
  <c r="F480"/>
  <c r="E480"/>
  <c r="D480"/>
  <c r="C480"/>
  <c r="G463"/>
  <c r="H464" s="1"/>
  <c r="F463"/>
  <c r="E463"/>
  <c r="D463"/>
  <c r="D612" s="1"/>
  <c r="C463"/>
  <c r="G452"/>
  <c r="H453" s="1"/>
  <c r="F452"/>
  <c r="E452"/>
  <c r="D452"/>
  <c r="D607" s="1"/>
  <c r="C452"/>
  <c r="G398"/>
  <c r="F398"/>
  <c r="E398"/>
  <c r="D398"/>
  <c r="C398"/>
  <c r="G387"/>
  <c r="H388" s="1"/>
  <c r="F387"/>
  <c r="E387"/>
  <c r="D387"/>
  <c r="C387"/>
  <c r="G362"/>
  <c r="F362"/>
  <c r="E362"/>
  <c r="D362"/>
  <c r="C362"/>
  <c r="G351"/>
  <c r="H352" s="1"/>
  <c r="F351"/>
  <c r="E351"/>
  <c r="D351"/>
  <c r="C351"/>
  <c r="G334"/>
  <c r="F334"/>
  <c r="E334"/>
  <c r="D334"/>
  <c r="C334"/>
  <c r="G322"/>
  <c r="H323" s="1"/>
  <c r="F322"/>
  <c r="E322"/>
  <c r="D322"/>
  <c r="C322"/>
  <c r="G294"/>
  <c r="F294"/>
  <c r="E294"/>
  <c r="D294"/>
  <c r="C294"/>
  <c r="G283"/>
  <c r="H284" s="1"/>
  <c r="F283"/>
  <c r="E283"/>
  <c r="D283"/>
  <c r="C283"/>
  <c r="G265"/>
  <c r="F265"/>
  <c r="E265"/>
  <c r="E420" s="1"/>
  <c r="D265"/>
  <c r="C265"/>
  <c r="G255"/>
  <c r="G414" s="1"/>
  <c r="F255"/>
  <c r="F414" s="1"/>
  <c r="E255"/>
  <c r="D255"/>
  <c r="C255"/>
  <c r="G202"/>
  <c r="F202"/>
  <c r="E202"/>
  <c r="D202"/>
  <c r="C202"/>
  <c r="G190"/>
  <c r="H191" s="1"/>
  <c r="F190"/>
  <c r="E190"/>
  <c r="D190"/>
  <c r="C190"/>
  <c r="G163"/>
  <c r="H164" s="1"/>
  <c r="F163"/>
  <c r="E163"/>
  <c r="D163"/>
  <c r="C163"/>
  <c r="G152"/>
  <c r="H153" s="1"/>
  <c r="F152"/>
  <c r="F167" s="1"/>
  <c r="E152"/>
  <c r="D152"/>
  <c r="D167" s="1"/>
  <c r="C152"/>
  <c r="G134"/>
  <c r="H135" s="1"/>
  <c r="F134"/>
  <c r="E134"/>
  <c r="D134"/>
  <c r="C134"/>
  <c r="G123"/>
  <c r="H124" s="1"/>
  <c r="F123"/>
  <c r="F138" s="1"/>
  <c r="E123"/>
  <c r="E138" s="1"/>
  <c r="D123"/>
  <c r="D138" s="1"/>
  <c r="C123"/>
  <c r="G103"/>
  <c r="F103"/>
  <c r="E103"/>
  <c r="D103"/>
  <c r="C103"/>
  <c r="G92"/>
  <c r="H93" s="1"/>
  <c r="F92"/>
  <c r="E92"/>
  <c r="D92"/>
  <c r="C92"/>
  <c r="G75"/>
  <c r="F75"/>
  <c r="F222" s="1"/>
  <c r="E75"/>
  <c r="D75"/>
  <c r="C75"/>
  <c r="G64"/>
  <c r="G216" s="1"/>
  <c r="F64"/>
  <c r="E64"/>
  <c r="E216" s="1"/>
  <c r="D64"/>
  <c r="D216" s="1"/>
  <c r="C64"/>
  <c r="E466" l="1"/>
  <c r="E534"/>
  <c r="G563"/>
  <c r="H564" s="1"/>
  <c r="F466"/>
  <c r="E167"/>
  <c r="E414"/>
  <c r="F612"/>
  <c r="G534"/>
  <c r="H535" s="1"/>
  <c r="E563"/>
  <c r="F216"/>
  <c r="D414"/>
  <c r="E612"/>
  <c r="F534"/>
  <c r="G598"/>
  <c r="H599" s="1"/>
  <c r="D563"/>
  <c r="D107"/>
  <c r="F206"/>
  <c r="G269"/>
  <c r="H270" s="1"/>
  <c r="E297"/>
  <c r="G337"/>
  <c r="H338" s="1"/>
  <c r="E365"/>
  <c r="G403"/>
  <c r="H404" s="1"/>
  <c r="G495"/>
  <c r="H496" s="1"/>
  <c r="E78"/>
  <c r="G107"/>
  <c r="H108" s="1"/>
  <c r="E206"/>
  <c r="H256"/>
  <c r="F269"/>
  <c r="D297"/>
  <c r="F337"/>
  <c r="D365"/>
  <c r="F403"/>
  <c r="F495"/>
  <c r="F598"/>
  <c r="D78"/>
  <c r="F107"/>
  <c r="D206"/>
  <c r="G297"/>
  <c r="H298" s="1"/>
  <c r="E337"/>
  <c r="G365"/>
  <c r="H366" s="1"/>
  <c r="E403"/>
  <c r="E495"/>
  <c r="E598"/>
  <c r="G78"/>
  <c r="E107"/>
  <c r="G206"/>
  <c r="H207" s="1"/>
  <c r="D269"/>
  <c r="F297"/>
  <c r="D337"/>
  <c r="F365"/>
  <c r="D403"/>
  <c r="D495"/>
  <c r="H493"/>
  <c r="H548"/>
  <c r="D598"/>
  <c r="H79"/>
  <c r="F78"/>
  <c r="G167"/>
  <c r="H168" s="1"/>
  <c r="E222"/>
  <c r="E269"/>
  <c r="D296"/>
  <c r="H335"/>
  <c r="D420"/>
  <c r="D466"/>
  <c r="G607"/>
  <c r="G612"/>
  <c r="H65"/>
  <c r="G138"/>
  <c r="H139" s="1"/>
  <c r="D222"/>
  <c r="H295"/>
  <c r="G296"/>
  <c r="G420"/>
  <c r="G466"/>
  <c r="H521"/>
  <c r="H596"/>
  <c r="F607"/>
  <c r="H104"/>
  <c r="G222"/>
  <c r="H266"/>
  <c r="F296"/>
  <c r="H399"/>
  <c r="F420"/>
  <c r="E607"/>
  <c r="H76"/>
  <c r="H203"/>
  <c r="E296"/>
  <c r="H363"/>
  <c r="D228" l="1"/>
  <c r="E228"/>
  <c r="G426"/>
  <c r="E617"/>
  <c r="D426"/>
  <c r="F617"/>
  <c r="F426"/>
  <c r="D617"/>
  <c r="E426"/>
  <c r="G622"/>
  <c r="E622"/>
  <c r="G617"/>
  <c r="H467"/>
  <c r="F228"/>
  <c r="F622"/>
  <c r="G228"/>
  <c r="D622"/>
</calcChain>
</file>

<file path=xl/sharedStrings.xml><?xml version="1.0" encoding="utf-8"?>
<sst xmlns="http://schemas.openxmlformats.org/spreadsheetml/2006/main" count="1372" uniqueCount="287">
  <si>
    <t>СОГЛАСОВАНО:</t>
  </si>
  <si>
    <t xml:space="preserve"> "УТВЕРЖДАЮ"</t>
  </si>
  <si>
    <t xml:space="preserve">     Директор     ООО  "Глобус"</t>
  </si>
  <si>
    <t>Л.П.Браташенко</t>
  </si>
  <si>
    <t xml:space="preserve"> Россия   Краснодарский край </t>
  </si>
  <si>
    <t xml:space="preserve">                           ПЯТНАДЦАТИДНЕВНОЕ  МЕНЮ ПРИГОТОВЛЯЕМЫХ БЛЮД </t>
  </si>
  <si>
    <t xml:space="preserve">                                 ШКОЛЬНЫХ  З А В Т Р А К О В    И   О Б Е Д  О В   </t>
  </si>
  <si>
    <t xml:space="preserve">                        ДЛЯ  ПИТАНИЯ ДЕТЕЙ В  ОЗДОРОВИТЕЛЬНОМ ЛАГЕРЕ ДНЕВНОГО ПРИБЫВАНИЯ</t>
  </si>
  <si>
    <t xml:space="preserve"> ПЕРИОД:     Л Е Т О</t>
  </si>
  <si>
    <t>2023 г.</t>
  </si>
  <si>
    <t xml:space="preserve">                Возрастная категория:         7   -   11   лет  </t>
  </si>
  <si>
    <t xml:space="preserve">           меню разработано согласно</t>
  </si>
  <si>
    <t>СанПиН  2.3 /2.4. 3590 - 20</t>
  </si>
  <si>
    <t xml:space="preserve">Россия Краснодарский край </t>
  </si>
  <si>
    <t xml:space="preserve">             15 - ТИДНЕВНОЕ   МЕНЮ ДЛЯ ПИТАНИЯ ДЕТЕЙ В  ОЗДОРОВИТЕЛЬНОМ ЛАГЕРЕ ДНЕВНОГО ПРИБЫВАНИЯ </t>
  </si>
  <si>
    <t>Возрастная категория:    7  -  11 лет</t>
  </si>
  <si>
    <t xml:space="preserve">   1 - я неделя</t>
  </si>
  <si>
    <r>
      <t xml:space="preserve">Сезон :      Лето      </t>
    </r>
    <r>
      <rPr>
        <sz val="11"/>
        <rFont val="Arial Cyr"/>
        <charset val="204"/>
      </rPr>
      <t>2023 г.</t>
    </r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</si>
  <si>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</si>
  <si>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</si>
  <si>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</si>
  <si>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</si>
  <si>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</si>
  <si>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</si>
  <si>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</si>
  <si>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</si>
  <si>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</si>
  <si>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</si>
  <si>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жиры</t>
  </si>
  <si>
    <t>углеводы</t>
  </si>
  <si>
    <t>ческая</t>
  </si>
  <si>
    <t>цептуры</t>
  </si>
  <si>
    <t>Сборнику</t>
  </si>
  <si>
    <t>Б</t>
  </si>
  <si>
    <t>Ж</t>
  </si>
  <si>
    <t>У</t>
  </si>
  <si>
    <t>ценность</t>
  </si>
  <si>
    <t>Тех.Карты</t>
  </si>
  <si>
    <t>рецептур</t>
  </si>
  <si>
    <t>З А В Т Р А К</t>
  </si>
  <si>
    <t>неделя</t>
  </si>
  <si>
    <t>Каша вязкая ( гречневая)</t>
  </si>
  <si>
    <t>303/17</t>
  </si>
  <si>
    <t>1 -я</t>
  </si>
  <si>
    <t>Печень в сметаннном соусе</t>
  </si>
  <si>
    <t>261/17</t>
  </si>
  <si>
    <t>День</t>
  </si>
  <si>
    <t>Чай с сахаром</t>
  </si>
  <si>
    <t>376/17</t>
  </si>
  <si>
    <t>1 -й</t>
  </si>
  <si>
    <t>Хлеб пшеничный</t>
  </si>
  <si>
    <t>Пром.пр.</t>
  </si>
  <si>
    <t>Хлеб ржаной</t>
  </si>
  <si>
    <t xml:space="preserve">Фрукты свежие </t>
  </si>
  <si>
    <t>82 /21</t>
  </si>
  <si>
    <t>итого за завтрак</t>
  </si>
  <si>
    <t>отклонение</t>
  </si>
  <si>
    <t>( + / - )</t>
  </si>
  <si>
    <t>Норма по СанПин</t>
  </si>
  <si>
    <t>ккал</t>
  </si>
  <si>
    <t>отклонение от нормы    (  +  / -  )    %</t>
  </si>
  <si>
    <t xml:space="preserve">О Б Е Д </t>
  </si>
  <si>
    <t>Помидор в нарезке</t>
  </si>
  <si>
    <t>54-3з/22</t>
  </si>
  <si>
    <t xml:space="preserve">Суп из овощей </t>
  </si>
  <si>
    <t>ТТК/99/17</t>
  </si>
  <si>
    <t>Гуляш мясной</t>
  </si>
  <si>
    <t>260/17</t>
  </si>
  <si>
    <t>Макароны отварные с маслом</t>
  </si>
  <si>
    <t>203/17</t>
  </si>
  <si>
    <t>Сок фруктовый (яблочный)</t>
  </si>
  <si>
    <t>501/ 21</t>
  </si>
  <si>
    <t>итого за обед</t>
  </si>
  <si>
    <t>День 1- й</t>
  </si>
  <si>
    <t>ВСЕГО: за  ЗАВТРАК - ОБЕД</t>
  </si>
  <si>
    <t>Запеканка из творога с</t>
  </si>
  <si>
    <t>160/10</t>
  </si>
  <si>
    <t>223 / 17</t>
  </si>
  <si>
    <t>молоком сгущённым</t>
  </si>
  <si>
    <t>Сыр порциями</t>
  </si>
  <si>
    <t>15/17</t>
  </si>
  <si>
    <t>2-й</t>
  </si>
  <si>
    <t>Фрукты свежие</t>
  </si>
  <si>
    <t>Горошек зелёный (консервированный)</t>
  </si>
  <si>
    <t>54-20з/22</t>
  </si>
  <si>
    <t xml:space="preserve">Борщ с капустой и картофелем </t>
  </si>
  <si>
    <t>ТТК/82/17</t>
  </si>
  <si>
    <t>Рыба, тушёная с томатом и овощами</t>
  </si>
  <si>
    <t>229/17</t>
  </si>
  <si>
    <t xml:space="preserve">Картофель отварной </t>
  </si>
  <si>
    <t>310/17</t>
  </si>
  <si>
    <t>2 -й</t>
  </si>
  <si>
    <t>Компот из смеси сухофруктов</t>
  </si>
  <si>
    <t>54-1хн/22</t>
  </si>
  <si>
    <t>День 2- й</t>
  </si>
  <si>
    <t>Каша жидкая молочная (рисовая)</t>
  </si>
  <si>
    <t>182/17</t>
  </si>
  <si>
    <t>Кофейный напиток с молоком</t>
  </si>
  <si>
    <t>465/21</t>
  </si>
  <si>
    <t>Яйца варёные</t>
  </si>
  <si>
    <t>209/17</t>
  </si>
  <si>
    <t>3 -й</t>
  </si>
  <si>
    <t>Икра овощная</t>
  </si>
  <si>
    <t>54-26з/22</t>
  </si>
  <si>
    <t>Щи зелёные</t>
  </si>
  <si>
    <t>ТТК/89/17</t>
  </si>
  <si>
    <t xml:space="preserve">Котлета из птицы </t>
  </si>
  <si>
    <t>294/17</t>
  </si>
  <si>
    <t>Каша  вязкая (пшеничная)</t>
  </si>
  <si>
    <t>Сок фруктовый (персиковый)</t>
  </si>
  <si>
    <t>501 / 21</t>
  </si>
  <si>
    <t>День 3- й</t>
  </si>
  <si>
    <t>Каша жидкая молочная (манная)</t>
  </si>
  <si>
    <t>181/17</t>
  </si>
  <si>
    <t>Какао с молоком и витаминами</t>
  </si>
  <si>
    <t>ТТК/502/21</t>
  </si>
  <si>
    <t>4-й</t>
  </si>
  <si>
    <t xml:space="preserve">огурец в нарезке </t>
  </si>
  <si>
    <t>54-2з/22</t>
  </si>
  <si>
    <t>Суп картофельный с клёцками</t>
  </si>
  <si>
    <t>ТТК/108/17</t>
  </si>
  <si>
    <t>Кабачки фаршированые</t>
  </si>
  <si>
    <t>160 / 40</t>
  </si>
  <si>
    <t>286/17</t>
  </si>
  <si>
    <t xml:space="preserve"> с мясом и рисом</t>
  </si>
  <si>
    <t>4 -й</t>
  </si>
  <si>
    <t>Сок фруктовый (абрикосовый)</t>
  </si>
  <si>
    <t>День 4- й</t>
  </si>
  <si>
    <t>Суп молочный с макаронами</t>
  </si>
  <si>
    <t>120/17</t>
  </si>
  <si>
    <t>чай с сахаром</t>
  </si>
  <si>
    <t>Кондитерка (печенье)</t>
  </si>
  <si>
    <t>5 -й</t>
  </si>
  <si>
    <t>Перец болгарский в нарезке</t>
  </si>
  <si>
    <t>54-21з/22</t>
  </si>
  <si>
    <t xml:space="preserve">Суп картофельный с </t>
  </si>
  <si>
    <t>ТТК/104/17</t>
  </si>
  <si>
    <t>мясными фрикадельками</t>
  </si>
  <si>
    <t>Шницель рыбный (минтай)</t>
  </si>
  <si>
    <t>235/17</t>
  </si>
  <si>
    <t xml:space="preserve">Пюре картофельное </t>
  </si>
  <si>
    <t>312/17</t>
  </si>
  <si>
    <t>Компот из сухофруктов</t>
  </si>
  <si>
    <t>495/21</t>
  </si>
  <si>
    <t>День 5- й</t>
  </si>
  <si>
    <t xml:space="preserve">      Возрастная категория:      с   7  до 11 лет</t>
  </si>
  <si>
    <t>Отклонение от</t>
  </si>
  <si>
    <t xml:space="preserve">меню завтраки   15-тидневка </t>
  </si>
  <si>
    <t>нормы</t>
  </si>
  <si>
    <t>в  ( г )</t>
  </si>
  <si>
    <t xml:space="preserve">  Суточная потребность   по СанПиН  </t>
  </si>
  <si>
    <t>7 - 11 л</t>
  </si>
  <si>
    <t xml:space="preserve">З А В Т Р А К И   </t>
  </si>
  <si>
    <t>Среднее за 5 дней   (фактически)</t>
  </si>
  <si>
    <t>энерг-я ценность</t>
  </si>
  <si>
    <t xml:space="preserve">отклонение от нормы    (  +  / -  )    </t>
  </si>
  <si>
    <t>%</t>
  </si>
  <si>
    <t>О Б Е Д Ы</t>
  </si>
  <si>
    <t>З А В Т Р А К И   И  О Б Е Д Ы</t>
  </si>
  <si>
    <t xml:space="preserve"> День  1 -й;  - 2 -й;   - 3 -й;   - 4 -й;  -5 -й.</t>
  </si>
  <si>
    <t xml:space="preserve">  2 - я неделя</t>
  </si>
  <si>
    <t>Плов из птицы</t>
  </si>
  <si>
    <t>291/17</t>
  </si>
  <si>
    <t>2 -я</t>
  </si>
  <si>
    <t>чай с яблоком и сахаром</t>
  </si>
  <si>
    <t>54-46гн/22</t>
  </si>
  <si>
    <t>6 - й</t>
  </si>
  <si>
    <t>Огурец в нарезке</t>
  </si>
  <si>
    <t>Суп  с лапшой домашней</t>
  </si>
  <si>
    <t>ТТК/113/17</t>
  </si>
  <si>
    <t>Голубцы ленивые</t>
  </si>
  <si>
    <t>150/50</t>
  </si>
  <si>
    <t>333/21</t>
  </si>
  <si>
    <t>Сок яблочный</t>
  </si>
  <si>
    <t>389/17</t>
  </si>
  <si>
    <t>День 6- й</t>
  </si>
  <si>
    <t>170/ 10</t>
  </si>
  <si>
    <t>223/17</t>
  </si>
  <si>
    <t>2 - я</t>
  </si>
  <si>
    <t xml:space="preserve"> молоком сгущённым</t>
  </si>
  <si>
    <t>7 - й</t>
  </si>
  <si>
    <t>Суп картофельный с бобовыми (горох)</t>
  </si>
  <si>
    <t>ТТК/102/17</t>
  </si>
  <si>
    <t xml:space="preserve">Рыба запечённая в сметанном соусе </t>
  </si>
  <si>
    <t>100/30</t>
  </si>
  <si>
    <t>ТТК/232/17</t>
  </si>
  <si>
    <t>Кисель из сухофруктов</t>
  </si>
  <si>
    <t>ТТК/355/17</t>
  </si>
  <si>
    <t>День 7- й</t>
  </si>
  <si>
    <t>Ёжики с мясом</t>
  </si>
  <si>
    <t>150/40</t>
  </si>
  <si>
    <t>350/21</t>
  </si>
  <si>
    <t>8 - й</t>
  </si>
  <si>
    <t>Щи из свежей капусты с картофелем</t>
  </si>
  <si>
    <t>ТТК/88/17</t>
  </si>
  <si>
    <t>Печень по строгановски</t>
  </si>
  <si>
    <t>255/17</t>
  </si>
  <si>
    <t xml:space="preserve">Макароны  отварные  /  и  кукуруза </t>
  </si>
  <si>
    <t>90/60</t>
  </si>
  <si>
    <t>203-133/17</t>
  </si>
  <si>
    <t>отварная (консервированная)</t>
  </si>
  <si>
    <t>День 8- й</t>
  </si>
  <si>
    <t>Каша "Дружба"</t>
  </si>
  <si>
    <t>229/21</t>
  </si>
  <si>
    <t>9 - й</t>
  </si>
  <si>
    <t>Рассольник ленинградский</t>
  </si>
  <si>
    <t>ТТК/96/17</t>
  </si>
  <si>
    <t>Биточек из говядины</t>
  </si>
  <si>
    <t>268/17</t>
  </si>
  <si>
    <t>Рагу овощное</t>
  </si>
  <si>
    <t>ТТК/143/17</t>
  </si>
  <si>
    <t>День 9- й</t>
  </si>
  <si>
    <t>Омлет с птицей</t>
  </si>
  <si>
    <t>ТТК/2021г.</t>
  </si>
  <si>
    <t>10 - й</t>
  </si>
  <si>
    <t>Свекольник</t>
  </si>
  <si>
    <t>ТТК/98/21</t>
  </si>
  <si>
    <t>Зразы рубленные</t>
  </si>
  <si>
    <t>237/17</t>
  </si>
  <si>
    <t>Картофель и овощи тушёные в соусе</t>
  </si>
  <si>
    <t>ТТК/142/17</t>
  </si>
  <si>
    <t>Сок персиковый</t>
  </si>
  <si>
    <t>День 10-й</t>
  </si>
  <si>
    <t xml:space="preserve">   2 - я неделя</t>
  </si>
  <si>
    <t xml:space="preserve"> День  6 -й;  - 7 -й;   - 8 -й;   - 9 -й;  -10-й.</t>
  </si>
  <si>
    <t xml:space="preserve">  3 - я неделя</t>
  </si>
  <si>
    <t>Печень оригинальная</t>
  </si>
  <si>
    <t>ТТК/254/17</t>
  </si>
  <si>
    <t>3 - я</t>
  </si>
  <si>
    <t>Макароны, запечёные с яйцом</t>
  </si>
  <si>
    <t>206/17</t>
  </si>
  <si>
    <t>11 - й</t>
  </si>
  <si>
    <t>Рагу с птицей</t>
  </si>
  <si>
    <t>289/17</t>
  </si>
  <si>
    <t>День 11-й</t>
  </si>
  <si>
    <t>Суп молочный с крупой (пшено)</t>
  </si>
  <si>
    <t>121/17</t>
  </si>
  <si>
    <t>12 - й</t>
  </si>
  <si>
    <t>Борщ с фасолью и картофелем</t>
  </si>
  <si>
    <t>ТТК/84/17</t>
  </si>
  <si>
    <t>Тефтели рыбные</t>
  </si>
  <si>
    <t>ТТК/239/17</t>
  </si>
  <si>
    <t>День 12-й</t>
  </si>
  <si>
    <t xml:space="preserve">Запеканка из творога с </t>
  </si>
  <si>
    <t>160 / 10</t>
  </si>
  <si>
    <t>масло порциями</t>
  </si>
  <si>
    <t>14/17</t>
  </si>
  <si>
    <t>13 - й</t>
  </si>
  <si>
    <t>Фрукты свежие (яблоки)</t>
  </si>
  <si>
    <t>Жаркое по домашнему</t>
  </si>
  <si>
    <t>259/17</t>
  </si>
  <si>
    <t>День 13-й</t>
  </si>
  <si>
    <t>Суп молочный с крупой (гречка)</t>
  </si>
  <si>
    <t>14 - й</t>
  </si>
  <si>
    <t xml:space="preserve">Оладьи </t>
  </si>
  <si>
    <t>401/17</t>
  </si>
  <si>
    <t>Овощи консервированный</t>
  </si>
  <si>
    <t>149 /21</t>
  </si>
  <si>
    <t>(порциями (капуста квашеная))</t>
  </si>
  <si>
    <t>Суп картоф. с рыбными фрикадельками</t>
  </si>
  <si>
    <t>106/17</t>
  </si>
  <si>
    <t>Плов с говядиной</t>
  </si>
  <si>
    <t>265/17</t>
  </si>
  <si>
    <t>День 14-й</t>
  </si>
  <si>
    <t>Каша жидкая молочная (овсяная)</t>
  </si>
  <si>
    <t>Масло порциями</t>
  </si>
  <si>
    <t>15 - й</t>
  </si>
  <si>
    <t>Биточки особые</t>
  </si>
  <si>
    <t>269/17</t>
  </si>
  <si>
    <t>Рагу из овощей с кабачками</t>
  </si>
  <si>
    <t>178/21</t>
  </si>
  <si>
    <t>День 15-й</t>
  </si>
  <si>
    <t xml:space="preserve"> День  11-й;  - 12 -й;   - 13 -й;   - 14 -й;  -15-й.</t>
  </si>
  <si>
    <t>Среднее за 15 дней   (фактически)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</si>
  <si>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</si>
  <si>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</si>
  <si>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</si>
  <si>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</si>
  <si>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>СБОРНИК  ТЕХНИЧЕСКИХ  НОРМАТИВОВ - Сборник рецептур на продукцию для обучающихся во всех</t>
  </si>
  <si>
    <t xml:space="preserve"> образовательных учреждениях  / Под ред. М.П. Могольного и В.А. Тутельяна. - М.: ДеЛи плюс,  2017. - 544 с.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</si>
  <si>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</si>
  <si>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</si>
  <si>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</si>
  <si>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</si>
  <si>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</si>
  <si>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Ответственный за разработку меню инженер-технолог       ___________________________________________</t>
  </si>
  <si>
    <t>/Ткаченко А.Н./</t>
  </si>
</sst>
</file>

<file path=xl/styles.xml><?xml version="1.0" encoding="utf-8"?>
<styleSheet xmlns="http://schemas.openxmlformats.org/spreadsheetml/2006/main">
  <numFmts count="5">
    <numFmt numFmtId="164" formatCode="#,##0.00_р_."/>
    <numFmt numFmtId="165" formatCode="0.000"/>
    <numFmt numFmtId="166" formatCode="0.0"/>
    <numFmt numFmtId="167" formatCode="0.0000"/>
    <numFmt numFmtId="168" formatCode="0E+00"/>
  </numFmts>
  <fonts count="9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11"/>
      <color rgb="FF000000"/>
      <name val="Calibri"/>
      <family val="2"/>
      <charset val="204"/>
    </font>
    <font>
      <sz val="6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8"/>
      <color rgb="FF000000"/>
      <name val="Calibri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sz val="7"/>
      <name val="Times New Roman"/>
      <family val="1"/>
      <charset val="204"/>
    </font>
    <font>
      <sz val="7"/>
      <color rgb="FF000000"/>
      <name val="Calibri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1"/>
    </font>
    <font>
      <sz val="9"/>
      <color rgb="FF000000"/>
      <name val="Calibri"/>
      <family val="2"/>
      <charset val="204"/>
    </font>
    <font>
      <sz val="9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 Cyr"/>
      <family val="2"/>
      <charset val="1"/>
    </font>
    <font>
      <b/>
      <sz val="10"/>
      <color rgb="FF000000"/>
      <name val="Calibri"/>
      <family val="2"/>
      <charset val="204"/>
    </font>
    <font>
      <b/>
      <sz val="8"/>
      <name val="Arial Cyr"/>
      <charset val="204"/>
    </font>
    <font>
      <b/>
      <sz val="9"/>
      <color rgb="FF000000"/>
      <name val="Calibri"/>
      <family val="2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rgb="FF000000"/>
      <name val="Calibri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10"/>
      <name val="Calibri"/>
      <family val="2"/>
      <charset val="204"/>
    </font>
    <font>
      <sz val="7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1"/>
      <name val="Arial Cyr"/>
      <family val="2"/>
      <charset val="204"/>
    </font>
    <font>
      <b/>
      <sz val="9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b/>
      <sz val="9"/>
      <color rgb="FF002060"/>
      <name val="Times New Roman"/>
      <family val="1"/>
      <charset val="204"/>
    </font>
    <font>
      <b/>
      <sz val="10"/>
      <color rgb="FF00206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color rgb="FFFF0000"/>
      <name val="Arial Cyr"/>
      <charset val="204"/>
    </font>
    <font>
      <b/>
      <sz val="8"/>
      <color rgb="FF00206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color rgb="FFC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9"/>
      <color rgb="FFC00000"/>
      <name val="Arial Cyr"/>
      <family val="2"/>
      <charset val="204"/>
    </font>
    <font>
      <sz val="7"/>
      <color rgb="FFC00000"/>
      <name val="Times New Roman"/>
      <family val="1"/>
      <charset val="204"/>
    </font>
    <font>
      <sz val="7.5"/>
      <name val="Calibri"/>
      <family val="2"/>
      <charset val="204"/>
    </font>
    <font>
      <sz val="9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12"/>
      <color rgb="FF002060"/>
      <name val="Calibri"/>
      <family val="2"/>
      <charset val="204"/>
    </font>
    <font>
      <b/>
      <sz val="10"/>
      <color rgb="FF002060"/>
      <name val="Times New Roman"/>
      <family val="1"/>
      <charset val="204"/>
    </font>
    <font>
      <sz val="9"/>
      <name val="Arial Cyr"/>
      <charset val="204"/>
    </font>
    <font>
      <b/>
      <sz val="8"/>
      <color rgb="FFFF0000"/>
      <name val="Arial Cyr"/>
      <charset val="204"/>
    </font>
    <font>
      <b/>
      <sz val="9"/>
      <color rgb="FFFF0000"/>
      <name val="Calibri"/>
      <family val="2"/>
      <charset val="204"/>
    </font>
    <font>
      <b/>
      <sz val="10"/>
      <color rgb="FFFF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b/>
      <sz val="8"/>
      <color rgb="FFFF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8"/>
      <color rgb="FFFF0000"/>
      <name val="Arial Cyr"/>
      <family val="2"/>
      <charset val="204"/>
    </font>
    <font>
      <b/>
      <i/>
      <sz val="7"/>
      <name val="Arial Cyr"/>
      <charset val="204"/>
    </font>
    <font>
      <b/>
      <sz val="9"/>
      <color rgb="FF002060"/>
      <name val="Calibri"/>
      <family val="2"/>
      <charset val="204"/>
    </font>
    <font>
      <b/>
      <sz val="11"/>
      <color rgb="FF002060"/>
      <name val="Times New Roman"/>
      <family val="1"/>
      <charset val="204"/>
    </font>
    <font>
      <b/>
      <sz val="7"/>
      <color rgb="FF002060"/>
      <name val="Times New Roman"/>
      <family val="1"/>
      <charset val="204"/>
    </font>
    <font>
      <b/>
      <sz val="12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name val="Arial Cyr"/>
      <charset val="204"/>
    </font>
    <font>
      <b/>
      <sz val="8"/>
      <color rgb="FF00206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7.5"/>
      <color rgb="FF002060"/>
      <name val="Times New Roman"/>
      <family val="1"/>
      <charset val="204"/>
    </font>
    <font>
      <b/>
      <sz val="7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rgb="FFFDEADA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2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7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5" fontId="22" fillId="0" borderId="0" xfId="0" applyNumberFormat="1" applyFont="1"/>
    <xf numFmtId="166" fontId="22" fillId="0" borderId="0" xfId="0" applyNumberFormat="1" applyFont="1"/>
    <xf numFmtId="2" fontId="22" fillId="0" borderId="0" xfId="0" applyNumberFormat="1" applyFont="1"/>
    <xf numFmtId="166" fontId="19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9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7" fillId="0" borderId="0" xfId="0" applyFont="1"/>
    <xf numFmtId="0" fontId="29" fillId="0" borderId="0" xfId="0" applyFont="1" applyAlignment="1">
      <alignment horizontal="left"/>
    </xf>
    <xf numFmtId="0" fontId="30" fillId="0" borderId="0" xfId="0" applyFont="1"/>
    <xf numFmtId="0" fontId="10" fillId="0" borderId="0" xfId="0" applyFont="1"/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11" fillId="0" borderId="0" xfId="0" applyFont="1" applyFill="1" applyBorder="1"/>
    <xf numFmtId="0" fontId="32" fillId="0" borderId="2" xfId="0" applyFont="1" applyBorder="1" applyAlignment="1">
      <alignment horizontal="center" vertical="center"/>
    </xf>
    <xf numFmtId="0" fontId="0" fillId="0" borderId="3" xfId="0" applyBorder="1"/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0" fillId="0" borderId="0" xfId="0" applyFill="1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4" fillId="0" borderId="6" xfId="0" applyFont="1" applyBorder="1" applyAlignment="1">
      <alignment horizontal="center" vertical="center"/>
    </xf>
    <xf numFmtId="0" fontId="8" fillId="0" borderId="9" xfId="0" applyFont="1" applyBorder="1"/>
    <xf numFmtId="0" fontId="11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21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8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1" fontId="26" fillId="0" borderId="10" xfId="0" applyNumberFormat="1" applyFont="1" applyBorder="1" applyAlignment="1">
      <alignment horizontal="center"/>
    </xf>
    <xf numFmtId="0" fontId="21" fillId="0" borderId="3" xfId="0" applyFont="1" applyBorder="1" applyAlignment="1">
      <alignment horizontal="right"/>
    </xf>
    <xf numFmtId="0" fontId="37" fillId="0" borderId="0" xfId="0" applyFont="1" applyAlignment="1">
      <alignment horizontal="left"/>
    </xf>
    <xf numFmtId="0" fontId="38" fillId="0" borderId="0" xfId="0" applyFont="1" applyFill="1" applyBorder="1"/>
    <xf numFmtId="0" fontId="4" fillId="0" borderId="0" xfId="0" applyFont="1" applyFill="1" applyBorder="1"/>
    <xf numFmtId="0" fontId="8" fillId="0" borderId="7" xfId="0" applyFont="1" applyBorder="1" applyAlignment="1">
      <alignment horizontal="center"/>
    </xf>
    <xf numFmtId="0" fontId="1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1" fontId="26" fillId="0" borderId="14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2" fontId="26" fillId="0" borderId="7" xfId="0" applyNumberFormat="1" applyFont="1" applyBorder="1" applyAlignment="1">
      <alignment horizontal="center" vertical="center" wrapText="1"/>
    </xf>
    <xf numFmtId="0" fontId="40" fillId="0" borderId="18" xfId="0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20" fillId="0" borderId="22" xfId="0" applyNumberFormat="1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41" fillId="0" borderId="0" xfId="0" applyNumberFormat="1" applyFont="1" applyBorder="1" applyAlignment="1">
      <alignment horizontal="center"/>
    </xf>
    <xf numFmtId="0" fontId="13" fillId="0" borderId="0" xfId="0" applyFont="1" applyFill="1" applyBorder="1"/>
    <xf numFmtId="9" fontId="6" fillId="0" borderId="0" xfId="0" applyNumberFormat="1" applyFont="1" applyFill="1" applyBorder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1" fillId="0" borderId="18" xfId="0" applyFont="1" applyBorder="1"/>
    <xf numFmtId="0" fontId="2" fillId="0" borderId="18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20" fillId="0" borderId="23" xfId="0" applyNumberFormat="1" applyFont="1" applyBorder="1" applyAlignment="1">
      <alignment horizontal="center"/>
    </xf>
    <xf numFmtId="0" fontId="38" fillId="0" borderId="18" xfId="0" applyFont="1" applyFill="1" applyBorder="1" applyAlignment="1">
      <alignment horizontal="center"/>
    </xf>
    <xf numFmtId="2" fontId="43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/>
    <xf numFmtId="2" fontId="20" fillId="0" borderId="21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45" fillId="0" borderId="0" xfId="0" applyFont="1" applyFill="1" applyBorder="1"/>
    <xf numFmtId="0" fontId="2" fillId="0" borderId="18" xfId="0" applyFont="1" applyBorder="1"/>
    <xf numFmtId="0" fontId="2" fillId="0" borderId="14" xfId="0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1" fontId="26" fillId="0" borderId="25" xfId="0" applyNumberFormat="1" applyFont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2" fontId="46" fillId="0" borderId="0" xfId="0" applyNumberFormat="1" applyFont="1" applyFill="1" applyBorder="1" applyAlignment="1">
      <alignment horizontal="left" vertical="center" wrapText="1"/>
    </xf>
    <xf numFmtId="0" fontId="0" fillId="0" borderId="9" xfId="0" applyBorder="1"/>
    <xf numFmtId="0" fontId="2" fillId="0" borderId="26" xfId="0" applyFont="1" applyBorder="1"/>
    <xf numFmtId="0" fontId="6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2" fontId="35" fillId="0" borderId="2" xfId="0" applyNumberFormat="1" applyFont="1" applyBorder="1" applyAlignment="1">
      <alignment horizontal="center" vertical="center"/>
    </xf>
    <xf numFmtId="165" fontId="35" fillId="0" borderId="30" xfId="0" applyNumberFormat="1" applyFont="1" applyBorder="1" applyAlignment="1">
      <alignment horizontal="center" vertical="center"/>
    </xf>
    <xf numFmtId="2" fontId="36" fillId="0" borderId="31" xfId="0" applyNumberFormat="1" applyFont="1" applyBorder="1" applyAlignment="1">
      <alignment horizontal="center" vertical="center"/>
    </xf>
    <xf numFmtId="2" fontId="36" fillId="0" borderId="32" xfId="0" applyNumberFormat="1" applyFont="1" applyBorder="1" applyAlignment="1">
      <alignment horizontal="center" vertical="center"/>
    </xf>
    <xf numFmtId="0" fontId="47" fillId="0" borderId="3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0" fillId="0" borderId="25" xfId="0" applyBorder="1"/>
    <xf numFmtId="0" fontId="48" fillId="2" borderId="33" xfId="0" applyFont="1" applyFill="1" applyBorder="1" applyAlignment="1">
      <alignment horizontal="right"/>
    </xf>
    <xf numFmtId="9" fontId="49" fillId="0" borderId="33" xfId="0" applyNumberFormat="1" applyFont="1" applyBorder="1" applyAlignment="1">
      <alignment horizontal="center"/>
    </xf>
    <xf numFmtId="2" fontId="48" fillId="2" borderId="24" xfId="0" applyNumberFormat="1" applyFont="1" applyFill="1" applyBorder="1" applyAlignment="1">
      <alignment horizontal="center"/>
    </xf>
    <xf numFmtId="2" fontId="48" fillId="2" borderId="16" xfId="0" applyNumberFormat="1" applyFont="1" applyFill="1" applyBorder="1" applyAlignment="1">
      <alignment horizontal="center"/>
    </xf>
    <xf numFmtId="2" fontId="48" fillId="0" borderId="16" xfId="0" applyNumberFormat="1" applyFont="1" applyBorder="1" applyAlignment="1">
      <alignment horizontal="center"/>
    </xf>
    <xf numFmtId="2" fontId="48" fillId="0" borderId="34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left"/>
    </xf>
    <xf numFmtId="0" fontId="0" fillId="0" borderId="35" xfId="0" applyBorder="1"/>
    <xf numFmtId="0" fontId="47" fillId="0" borderId="36" xfId="0" applyFont="1" applyBorder="1" applyAlignment="1">
      <alignment horizontal="left"/>
    </xf>
    <xf numFmtId="0" fontId="7" fillId="0" borderId="37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38" xfId="0" applyBorder="1" applyAlignment="1">
      <alignment horizontal="left"/>
    </xf>
    <xf numFmtId="2" fontId="13" fillId="0" borderId="0" xfId="0" applyNumberFormat="1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50" fillId="0" borderId="2" xfId="0" applyFont="1" applyFill="1" applyBorder="1"/>
    <xf numFmtId="0" fontId="51" fillId="0" borderId="3" xfId="0" applyFont="1" applyFill="1" applyBorder="1" applyAlignment="1">
      <alignment horizontal="center"/>
    </xf>
    <xf numFmtId="0" fontId="50" fillId="0" borderId="4" xfId="0" applyFont="1" applyFill="1" applyBorder="1"/>
    <xf numFmtId="0" fontId="0" fillId="0" borderId="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/>
    <xf numFmtId="0" fontId="2" fillId="0" borderId="18" xfId="0" applyFont="1" applyFill="1" applyBorder="1"/>
    <xf numFmtId="0" fontId="2" fillId="0" borderId="19" xfId="0" applyFont="1" applyFill="1" applyBorder="1" applyAlignment="1">
      <alignment horizontal="center"/>
    </xf>
    <xf numFmtId="1" fontId="52" fillId="0" borderId="18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8" xfId="0" applyFont="1" applyFill="1" applyBorder="1"/>
    <xf numFmtId="0" fontId="2" fillId="0" borderId="19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2" fontId="3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1" fontId="52" fillId="0" borderId="40" xfId="0" applyNumberFormat="1" applyFont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right"/>
    </xf>
    <xf numFmtId="166" fontId="54" fillId="0" borderId="0" xfId="0" applyNumberFormat="1" applyFont="1" applyFill="1" applyBorder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1" fontId="54" fillId="0" borderId="0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42" fillId="0" borderId="6" xfId="0" applyFont="1" applyBorder="1" applyAlignment="1">
      <alignment horizontal="center" vertical="center"/>
    </xf>
    <xf numFmtId="0" fontId="6" fillId="0" borderId="14" xfId="0" applyFont="1" applyFill="1" applyBorder="1"/>
    <xf numFmtId="0" fontId="2" fillId="0" borderId="41" xfId="0" applyFont="1" applyFill="1" applyBorder="1" applyAlignment="1">
      <alignment horizontal="center"/>
    </xf>
    <xf numFmtId="2" fontId="43" fillId="0" borderId="6" xfId="0" applyNumberFormat="1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55" fillId="0" borderId="2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56" fillId="0" borderId="0" xfId="0" applyNumberFormat="1" applyFont="1" applyFill="1" applyBorder="1" applyAlignment="1">
      <alignment horizontal="left" vertical="center" wrapText="1"/>
    </xf>
    <xf numFmtId="165" fontId="22" fillId="0" borderId="0" xfId="0" applyNumberFormat="1" applyFont="1" applyFill="1" applyBorder="1"/>
    <xf numFmtId="166" fontId="22" fillId="0" borderId="0" xfId="0" applyNumberFormat="1" applyFont="1" applyFill="1" applyBorder="1"/>
    <xf numFmtId="2" fontId="22" fillId="0" borderId="0" xfId="0" applyNumberFormat="1" applyFont="1" applyFill="1" applyBorder="1"/>
    <xf numFmtId="2" fontId="0" fillId="0" borderId="0" xfId="0" applyNumberFormat="1" applyBorder="1" applyAlignment="1">
      <alignment horizontal="left"/>
    </xf>
    <xf numFmtId="0" fontId="2" fillId="0" borderId="27" xfId="0" applyFont="1" applyFill="1" applyBorder="1"/>
    <xf numFmtId="0" fontId="6" fillId="0" borderId="19" xfId="0" applyFont="1" applyFill="1" applyBorder="1" applyAlignment="1">
      <alignment horizontal="center"/>
    </xf>
    <xf numFmtId="1" fontId="52" fillId="0" borderId="14" xfId="0" applyNumberFormat="1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31" xfId="0" applyFont="1" applyBorder="1" applyAlignment="1">
      <alignment horizontal="right"/>
    </xf>
    <xf numFmtId="0" fontId="10" fillId="0" borderId="31" xfId="0" applyFont="1" applyBorder="1" applyAlignment="1">
      <alignment horizontal="left"/>
    </xf>
    <xf numFmtId="2" fontId="35" fillId="0" borderId="43" xfId="0" applyNumberFormat="1" applyFont="1" applyBorder="1" applyAlignment="1">
      <alignment horizontal="center" vertical="center"/>
    </xf>
    <xf numFmtId="2" fontId="36" fillId="0" borderId="30" xfId="0" applyNumberFormat="1" applyFont="1" applyBorder="1" applyAlignment="1">
      <alignment horizontal="center" vertical="center"/>
    </xf>
    <xf numFmtId="2" fontId="36" fillId="0" borderId="1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left"/>
    </xf>
    <xf numFmtId="166" fontId="19" fillId="0" borderId="0" xfId="0" applyNumberFormat="1" applyFont="1" applyFill="1" applyBorder="1"/>
    <xf numFmtId="0" fontId="0" fillId="0" borderId="44" xfId="0" applyBorder="1"/>
    <xf numFmtId="2" fontId="48" fillId="0" borderId="17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47" fillId="0" borderId="37" xfId="0" applyFont="1" applyBorder="1" applyAlignment="1">
      <alignment horizontal="left"/>
    </xf>
    <xf numFmtId="2" fontId="7" fillId="0" borderId="45" xfId="0" applyNumberFormat="1" applyFont="1" applyBorder="1" applyAlignment="1">
      <alignment horizontal="center"/>
    </xf>
    <xf numFmtId="0" fontId="0" fillId="0" borderId="46" xfId="0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2" fontId="43" fillId="0" borderId="4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/>
    </xf>
    <xf numFmtId="2" fontId="35" fillId="0" borderId="48" xfId="0" applyNumberFormat="1" applyFont="1" applyBorder="1" applyAlignment="1">
      <alignment horizontal="center" vertical="center"/>
    </xf>
    <xf numFmtId="2" fontId="35" fillId="0" borderId="12" xfId="0" applyNumberFormat="1" applyFont="1" applyBorder="1" applyAlignment="1">
      <alignment horizontal="center" vertical="center"/>
    </xf>
    <xf numFmtId="2" fontId="35" fillId="0" borderId="49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50" xfId="0" applyBorder="1"/>
    <xf numFmtId="0" fontId="48" fillId="2" borderId="15" xfId="0" applyFont="1" applyFill="1" applyBorder="1" applyAlignment="1">
      <alignment horizontal="right"/>
    </xf>
    <xf numFmtId="9" fontId="49" fillId="0" borderId="15" xfId="0" applyNumberFormat="1" applyFont="1" applyBorder="1" applyAlignment="1">
      <alignment horizontal="center"/>
    </xf>
    <xf numFmtId="2" fontId="54" fillId="2" borderId="24" xfId="0" applyNumberFormat="1" applyFont="1" applyFill="1" applyBorder="1" applyAlignment="1">
      <alignment horizontal="center"/>
    </xf>
    <xf numFmtId="2" fontId="54" fillId="2" borderId="16" xfId="0" applyNumberFormat="1" applyFont="1" applyFill="1" applyBorder="1" applyAlignment="1">
      <alignment horizontal="center"/>
    </xf>
    <xf numFmtId="2" fontId="54" fillId="0" borderId="16" xfId="0" applyNumberFormat="1" applyFont="1" applyBorder="1" applyAlignment="1">
      <alignment horizontal="center"/>
    </xf>
    <xf numFmtId="2" fontId="54" fillId="0" borderId="34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51" xfId="0" applyBorder="1" applyAlignment="1">
      <alignment horizontal="left"/>
    </xf>
    <xf numFmtId="0" fontId="8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" fontId="26" fillId="0" borderId="3" xfId="0" applyNumberFormat="1" applyFont="1" applyBorder="1" applyAlignment="1">
      <alignment horizontal="center"/>
    </xf>
    <xf numFmtId="0" fontId="6" fillId="0" borderId="17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1" fontId="26" fillId="0" borderId="14" xfId="0" applyNumberFormat="1" applyFont="1" applyBorder="1" applyAlignment="1">
      <alignment horizontal="center"/>
    </xf>
    <xf numFmtId="0" fontId="40" fillId="0" borderId="53" xfId="0" applyFont="1" applyFill="1" applyBorder="1" applyAlignment="1">
      <alignment horizontal="left"/>
    </xf>
    <xf numFmtId="0" fontId="50" fillId="0" borderId="40" xfId="0" applyFont="1" applyFill="1" applyBorder="1"/>
    <xf numFmtId="0" fontId="7" fillId="0" borderId="5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55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1" fontId="26" fillId="0" borderId="40" xfId="0" applyNumberFormat="1" applyFont="1" applyBorder="1" applyAlignment="1">
      <alignment horizontal="center"/>
    </xf>
    <xf numFmtId="0" fontId="50" fillId="0" borderId="40" xfId="0" applyFont="1" applyFill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6" fillId="0" borderId="23" xfId="0" applyFont="1" applyFill="1" applyBorder="1"/>
    <xf numFmtId="0" fontId="6" fillId="0" borderId="18" xfId="0" applyFont="1" applyFill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2" fontId="20" fillId="0" borderId="53" xfId="0" applyNumberFormat="1" applyFont="1" applyBorder="1" applyAlignment="1">
      <alignment horizontal="center"/>
    </xf>
    <xf numFmtId="49" fontId="38" fillId="0" borderId="18" xfId="0" applyNumberFormat="1" applyFont="1" applyFill="1" applyBorder="1" applyAlignment="1">
      <alignment horizontal="center"/>
    </xf>
    <xf numFmtId="0" fontId="6" fillId="0" borderId="53" xfId="0" applyFont="1" applyFill="1" applyBorder="1"/>
    <xf numFmtId="0" fontId="0" fillId="0" borderId="7" xfId="0" applyBorder="1"/>
    <xf numFmtId="0" fontId="36" fillId="0" borderId="0" xfId="0" applyFont="1" applyFill="1" applyBorder="1" applyAlignment="1">
      <alignment horizontal="center" vertical="center"/>
    </xf>
    <xf numFmtId="2" fontId="43" fillId="0" borderId="9" xfId="0" applyNumberFormat="1" applyFont="1" applyBorder="1" applyAlignment="1">
      <alignment horizontal="center" vertical="center" wrapText="1"/>
    </xf>
    <xf numFmtId="0" fontId="2" fillId="0" borderId="45" xfId="0" applyFont="1" applyBorder="1"/>
    <xf numFmtId="0" fontId="51" fillId="0" borderId="0" xfId="0" applyFont="1" applyFill="1" applyBorder="1" applyAlignment="1">
      <alignment horizontal="left"/>
    </xf>
    <xf numFmtId="2" fontId="7" fillId="0" borderId="28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0" fillId="0" borderId="4" xfId="0" applyBorder="1"/>
    <xf numFmtId="0" fontId="37" fillId="0" borderId="1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7" fillId="0" borderId="1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6" fillId="0" borderId="18" xfId="0" applyFont="1" applyBorder="1"/>
    <xf numFmtId="0" fontId="6" fillId="0" borderId="8" xfId="0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5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2" fontId="21" fillId="0" borderId="25" xfId="0" applyNumberFormat="1" applyFont="1" applyBorder="1" applyAlignment="1">
      <alignment horizontal="center"/>
    </xf>
    <xf numFmtId="2" fontId="21" fillId="0" borderId="21" xfId="0" applyNumberFormat="1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38" fillId="0" borderId="27" xfId="0" applyFont="1" applyBorder="1" applyAlignment="1">
      <alignment horizontal="center"/>
    </xf>
    <xf numFmtId="49" fontId="38" fillId="0" borderId="0" xfId="0" applyNumberFormat="1" applyFont="1" applyFill="1" applyBorder="1"/>
    <xf numFmtId="0" fontId="24" fillId="0" borderId="0" xfId="0" applyFont="1" applyFill="1" applyBorder="1"/>
    <xf numFmtId="0" fontId="57" fillId="0" borderId="0" xfId="0" applyFont="1" applyFill="1" applyBorder="1" applyAlignment="1">
      <alignment vertical="center"/>
    </xf>
    <xf numFmtId="2" fontId="36" fillId="0" borderId="48" xfId="0" applyNumberFormat="1" applyFont="1" applyBorder="1" applyAlignment="1">
      <alignment horizontal="center" vertical="center"/>
    </xf>
    <xf numFmtId="2" fontId="36" fillId="0" borderId="12" xfId="0" applyNumberFormat="1" applyFont="1" applyBorder="1" applyAlignment="1">
      <alignment horizontal="center" vertical="center"/>
    </xf>
    <xf numFmtId="2" fontId="36" fillId="0" borderId="49" xfId="0" applyNumberFormat="1" applyFont="1" applyBorder="1" applyAlignment="1">
      <alignment horizontal="center" vertical="center"/>
    </xf>
    <xf numFmtId="0" fontId="58" fillId="0" borderId="0" xfId="0" applyFont="1" applyFill="1" applyBorder="1" applyAlignment="1"/>
    <xf numFmtId="0" fontId="11" fillId="0" borderId="0" xfId="0" applyFont="1" applyBorder="1" applyAlignment="1">
      <alignment horizontal="right"/>
    </xf>
    <xf numFmtId="0" fontId="4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2" fontId="55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37" fillId="0" borderId="0" xfId="0" applyFont="1" applyFill="1" applyBorder="1"/>
    <xf numFmtId="1" fontId="26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38" fillId="0" borderId="0" xfId="0" applyNumberFormat="1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1" fontId="5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2" fontId="21" fillId="0" borderId="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166" fontId="36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66" fontId="59" fillId="0" borderId="0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2" fontId="20" fillId="0" borderId="58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center"/>
    </xf>
    <xf numFmtId="0" fontId="1" fillId="0" borderId="25" xfId="0" applyFont="1" applyBorder="1"/>
    <xf numFmtId="2" fontId="7" fillId="0" borderId="42" xfId="0" applyNumberFormat="1" applyFont="1" applyBorder="1" applyAlignment="1">
      <alignment horizontal="center"/>
    </xf>
    <xf numFmtId="0" fontId="12" fillId="0" borderId="0" xfId="0" applyFont="1" applyFill="1" applyBorder="1"/>
    <xf numFmtId="0" fontId="1" fillId="0" borderId="23" xfId="0" applyFont="1" applyBorder="1"/>
    <xf numFmtId="0" fontId="2" fillId="0" borderId="18" xfId="0" applyFont="1" applyFill="1" applyBorder="1" applyAlignment="1">
      <alignment horizontal="center"/>
    </xf>
    <xf numFmtId="2" fontId="7" fillId="0" borderId="57" xfId="0" applyNumberFormat="1" applyFont="1" applyBorder="1" applyAlignment="1">
      <alignment horizontal="center"/>
    </xf>
    <xf numFmtId="2" fontId="60" fillId="0" borderId="0" xfId="0" applyNumberFormat="1" applyFont="1" applyFill="1" applyBorder="1" applyAlignment="1">
      <alignment horizontal="left" vertical="center" wrapText="1"/>
    </xf>
    <xf numFmtId="0" fontId="37" fillId="0" borderId="25" xfId="0" applyFont="1" applyBorder="1" applyAlignment="1">
      <alignment horizontal="left"/>
    </xf>
    <xf numFmtId="0" fontId="25" fillId="0" borderId="18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6" fillId="0" borderId="33" xfId="0" applyFont="1" applyBorder="1"/>
    <xf numFmtId="0" fontId="57" fillId="0" borderId="0" xfId="0" applyFont="1" applyFill="1" applyBorder="1"/>
    <xf numFmtId="0" fontId="6" fillId="0" borderId="25" xfId="0" applyFont="1" applyBorder="1"/>
    <xf numFmtId="0" fontId="61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165" fontId="7" fillId="0" borderId="0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0" fillId="0" borderId="0" xfId="0" applyFont="1" applyFill="1" applyBorder="1"/>
    <xf numFmtId="0" fontId="2" fillId="0" borderId="23" xfId="0" applyFont="1" applyFill="1" applyBorder="1"/>
    <xf numFmtId="0" fontId="7" fillId="0" borderId="60" xfId="0" applyFont="1" applyBorder="1" applyAlignment="1">
      <alignment horizontal="center"/>
    </xf>
    <xf numFmtId="165" fontId="7" fillId="0" borderId="61" xfId="0" applyNumberFormat="1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50" xfId="0" applyFont="1" applyFill="1" applyBorder="1"/>
    <xf numFmtId="2" fontId="39" fillId="0" borderId="33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62" fillId="0" borderId="0" xfId="0" applyNumberFormat="1" applyFont="1" applyFill="1" applyBorder="1"/>
    <xf numFmtId="2" fontId="62" fillId="0" borderId="0" xfId="0" applyNumberFormat="1" applyFont="1" applyFill="1" applyBorder="1"/>
    <xf numFmtId="0" fontId="7" fillId="0" borderId="14" xfId="0" applyFont="1" applyBorder="1" applyAlignment="1">
      <alignment horizontal="center"/>
    </xf>
    <xf numFmtId="165" fontId="19" fillId="0" borderId="0" xfId="0" applyNumberFormat="1" applyFont="1" applyFill="1" applyBorder="1"/>
    <xf numFmtId="2" fontId="36" fillId="0" borderId="0" xfId="0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2" fontId="36" fillId="0" borderId="48" xfId="0" applyNumberFormat="1" applyFont="1" applyBorder="1" applyAlignment="1">
      <alignment horizontal="center"/>
    </xf>
    <xf numFmtId="2" fontId="36" fillId="0" borderId="12" xfId="0" applyNumberFormat="1" applyFont="1" applyBorder="1" applyAlignment="1">
      <alignment horizontal="center"/>
    </xf>
    <xf numFmtId="2" fontId="36" fillId="0" borderId="49" xfId="0" applyNumberFormat="1" applyFont="1" applyBorder="1" applyAlignment="1">
      <alignment horizontal="center"/>
    </xf>
    <xf numFmtId="2" fontId="60" fillId="0" borderId="0" xfId="0" applyNumberFormat="1" applyFont="1" applyFill="1" applyBorder="1" applyAlignment="1">
      <alignment horizontal="left" wrapText="1"/>
    </xf>
    <xf numFmtId="0" fontId="7" fillId="0" borderId="48" xfId="0" applyFont="1" applyBorder="1" applyAlignment="1">
      <alignment horizontal="center"/>
    </xf>
    <xf numFmtId="2" fontId="20" fillId="0" borderId="49" xfId="0" applyNumberFormat="1" applyFont="1" applyBorder="1" applyAlignment="1">
      <alignment horizontal="center"/>
    </xf>
    <xf numFmtId="0" fontId="1" fillId="0" borderId="33" xfId="0" applyFont="1" applyBorder="1"/>
    <xf numFmtId="2" fontId="7" fillId="0" borderId="16" xfId="0" applyNumberFormat="1" applyFont="1" applyFill="1" applyBorder="1" applyAlignment="1">
      <alignment horizontal="center"/>
    </xf>
    <xf numFmtId="2" fontId="20" fillId="0" borderId="34" xfId="0" applyNumberFormat="1" applyFont="1" applyFill="1" applyBorder="1" applyAlignment="1">
      <alignment horizontal="center"/>
    </xf>
    <xf numFmtId="0" fontId="38" fillId="0" borderId="18" xfId="0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0" fontId="1" fillId="0" borderId="15" xfId="0" applyFont="1" applyBorder="1"/>
    <xf numFmtId="165" fontId="7" fillId="0" borderId="21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right"/>
    </xf>
    <xf numFmtId="165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2" fontId="63" fillId="0" borderId="0" xfId="0" applyNumberFormat="1" applyFont="1" applyFill="1" applyBorder="1" applyAlignment="1">
      <alignment horizontal="center"/>
    </xf>
    <xf numFmtId="0" fontId="1" fillId="0" borderId="37" xfId="0" applyFont="1" applyBorder="1"/>
    <xf numFmtId="2" fontId="19" fillId="0" borderId="0" xfId="0" applyNumberFormat="1" applyFont="1" applyFill="1" applyBorder="1"/>
    <xf numFmtId="0" fontId="25" fillId="0" borderId="7" xfId="0" applyFont="1" applyFill="1" applyBorder="1" applyAlignment="1">
      <alignment horizontal="center"/>
    </xf>
    <xf numFmtId="0" fontId="64" fillId="0" borderId="7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20" fillId="0" borderId="34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40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2" fontId="20" fillId="0" borderId="62" xfId="0" applyNumberFormat="1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1" fontId="65" fillId="0" borderId="18" xfId="0" applyNumberFormat="1" applyFont="1" applyBorder="1" applyAlignment="1">
      <alignment horizontal="center"/>
    </xf>
    <xf numFmtId="0" fontId="66" fillId="0" borderId="59" xfId="0" applyFont="1" applyBorder="1" applyAlignment="1">
      <alignment horizontal="center"/>
    </xf>
    <xf numFmtId="9" fontId="49" fillId="0" borderId="1" xfId="0" applyNumberFormat="1" applyFont="1" applyBorder="1" applyAlignment="1">
      <alignment horizontal="center"/>
    </xf>
    <xf numFmtId="165" fontId="36" fillId="0" borderId="0" xfId="0" applyNumberFormat="1" applyFont="1" applyFill="1" applyBorder="1" applyAlignment="1">
      <alignment horizontal="center"/>
    </xf>
    <xf numFmtId="2" fontId="36" fillId="0" borderId="11" xfId="0" applyNumberFormat="1" applyFont="1" applyBorder="1" applyAlignment="1">
      <alignment horizontal="center"/>
    </xf>
    <xf numFmtId="2" fontId="36" fillId="0" borderId="63" xfId="0" applyNumberFormat="1" applyFont="1" applyBorder="1" applyAlignment="1">
      <alignment horizontal="center"/>
    </xf>
    <xf numFmtId="0" fontId="36" fillId="0" borderId="0" xfId="0" applyFont="1" applyFill="1" applyBorder="1"/>
    <xf numFmtId="2" fontId="43" fillId="0" borderId="0" xfId="0" applyNumberFormat="1" applyFont="1" applyFill="1" applyBorder="1" applyAlignment="1">
      <alignment horizontal="left" vertical="center" wrapText="1"/>
    </xf>
    <xf numFmtId="1" fontId="52" fillId="0" borderId="10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20" fillId="0" borderId="21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50" fillId="0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67" fillId="0" borderId="0" xfId="0" applyNumberFormat="1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31" xfId="0" applyBorder="1"/>
    <xf numFmtId="0" fontId="51" fillId="0" borderId="31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6" fillId="0" borderId="33" xfId="0" applyFont="1" applyFill="1" applyBorder="1"/>
    <xf numFmtId="0" fontId="7" fillId="0" borderId="50" xfId="0" applyFont="1" applyFill="1" applyBorder="1" applyAlignment="1">
      <alignment horizontal="center"/>
    </xf>
    <xf numFmtId="0" fontId="6" fillId="0" borderId="15" xfId="0" applyFont="1" applyFill="1" applyBorder="1"/>
    <xf numFmtId="0" fontId="69" fillId="0" borderId="14" xfId="0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50" fillId="0" borderId="7" xfId="0" applyFont="1" applyFill="1" applyBorder="1"/>
    <xf numFmtId="0" fontId="6" fillId="0" borderId="44" xfId="0" applyFont="1" applyBorder="1"/>
    <xf numFmtId="0" fontId="6" fillId="0" borderId="55" xfId="0" applyFont="1" applyBorder="1"/>
    <xf numFmtId="0" fontId="6" fillId="0" borderId="1" xfId="0" applyFont="1" applyBorder="1"/>
    <xf numFmtId="0" fontId="6" fillId="0" borderId="53" xfId="0" applyFont="1" applyBorder="1" applyAlignment="1">
      <alignment horizontal="left"/>
    </xf>
    <xf numFmtId="0" fontId="39" fillId="0" borderId="7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9" fillId="0" borderId="1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66" fillId="0" borderId="0" xfId="0" applyFont="1" applyBorder="1" applyAlignment="1">
      <alignment horizontal="center"/>
    </xf>
    <xf numFmtId="0" fontId="61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left"/>
    </xf>
    <xf numFmtId="0" fontId="1" fillId="0" borderId="2" xfId="0" applyFont="1" applyBorder="1"/>
    <xf numFmtId="0" fontId="26" fillId="0" borderId="31" xfId="0" applyFont="1" applyBorder="1" applyAlignment="1">
      <alignment horizontal="left"/>
    </xf>
    <xf numFmtId="0" fontId="26" fillId="0" borderId="4" xfId="0" applyFont="1" applyBorder="1" applyAlignment="1">
      <alignment horizontal="right"/>
    </xf>
    <xf numFmtId="0" fontId="11" fillId="0" borderId="31" xfId="0" applyFont="1" applyBorder="1"/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56" fillId="0" borderId="0" xfId="0" applyNumberFormat="1" applyFont="1" applyAlignment="1">
      <alignment horizontal="left"/>
    </xf>
    <xf numFmtId="0" fontId="26" fillId="0" borderId="8" xfId="0" applyFont="1" applyBorder="1" applyAlignment="1">
      <alignment horizontal="right"/>
    </xf>
    <xf numFmtId="0" fontId="3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46" xfId="0" applyBorder="1"/>
    <xf numFmtId="0" fontId="70" fillId="0" borderId="36" xfId="0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2" fontId="26" fillId="0" borderId="31" xfId="0" applyNumberFormat="1" applyFont="1" applyBorder="1"/>
    <xf numFmtId="9" fontId="26" fillId="0" borderId="0" xfId="0" applyNumberFormat="1" applyFont="1" applyAlignment="1">
      <alignment horizontal="center"/>
    </xf>
    <xf numFmtId="0" fontId="71" fillId="0" borderId="2" xfId="0" applyFont="1" applyBorder="1" applyAlignment="1">
      <alignment horizontal="center"/>
    </xf>
    <xf numFmtId="166" fontId="71" fillId="0" borderId="30" xfId="0" applyNumberFormat="1" applyFont="1" applyBorder="1" applyAlignment="1">
      <alignment horizontal="center"/>
    </xf>
    <xf numFmtId="1" fontId="71" fillId="0" borderId="31" xfId="0" applyNumberFormat="1" applyFont="1" applyBorder="1" applyAlignment="1">
      <alignment horizontal="center"/>
    </xf>
    <xf numFmtId="1" fontId="71" fillId="0" borderId="32" xfId="0" applyNumberFormat="1" applyFont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2" fontId="24" fillId="0" borderId="49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72" fillId="0" borderId="44" xfId="0" applyFont="1" applyBorder="1" applyAlignment="1">
      <alignment horizontal="right"/>
    </xf>
    <xf numFmtId="0" fontId="72" fillId="0" borderId="55" xfId="0" applyFont="1" applyBorder="1" applyAlignment="1">
      <alignment horizontal="right"/>
    </xf>
    <xf numFmtId="0" fontId="72" fillId="0" borderId="1" xfId="0" applyFont="1" applyBorder="1" applyAlignment="1">
      <alignment horizontal="right"/>
    </xf>
    <xf numFmtId="0" fontId="72" fillId="0" borderId="62" xfId="0" applyFont="1" applyBorder="1" applyAlignment="1">
      <alignment horizontal="right"/>
    </xf>
    <xf numFmtId="0" fontId="34" fillId="0" borderId="42" xfId="0" applyFont="1" applyBorder="1" applyAlignment="1">
      <alignment horizontal="center" vertical="center"/>
    </xf>
    <xf numFmtId="2" fontId="24" fillId="0" borderId="22" xfId="0" applyNumberFormat="1" applyFont="1" applyBorder="1" applyAlignment="1">
      <alignment horizontal="center" vertical="center"/>
    </xf>
    <xf numFmtId="0" fontId="73" fillId="0" borderId="25" xfId="0" applyFont="1" applyFill="1" applyBorder="1" applyAlignment="1">
      <alignment horizontal="center"/>
    </xf>
    <xf numFmtId="2" fontId="74" fillId="0" borderId="21" xfId="0" applyNumberFormat="1" applyFont="1" applyFill="1" applyBorder="1" applyAlignment="1">
      <alignment horizontal="center"/>
    </xf>
    <xf numFmtId="9" fontId="43" fillId="0" borderId="23" xfId="0" applyNumberFormat="1" applyFont="1" applyFill="1" applyBorder="1" applyAlignment="1">
      <alignment horizontal="center"/>
    </xf>
    <xf numFmtId="0" fontId="34" fillId="0" borderId="57" xfId="0" applyFont="1" applyFill="1" applyBorder="1" applyAlignment="1">
      <alignment horizontal="center" vertical="center"/>
    </xf>
    <xf numFmtId="2" fontId="24" fillId="0" borderId="34" xfId="0" applyNumberFormat="1" applyFont="1" applyBorder="1" applyAlignment="1">
      <alignment horizontal="center" vertical="center"/>
    </xf>
    <xf numFmtId="0" fontId="0" fillId="0" borderId="50" xfId="0" applyFill="1" applyBorder="1"/>
    <xf numFmtId="2" fontId="43" fillId="0" borderId="57" xfId="0" applyNumberFormat="1" applyFont="1" applyFill="1" applyBorder="1" applyAlignment="1">
      <alignment horizontal="center"/>
    </xf>
    <xf numFmtId="0" fontId="52" fillId="0" borderId="15" xfId="0" applyFont="1" applyFill="1" applyBorder="1" applyAlignment="1">
      <alignment horizontal="right"/>
    </xf>
    <xf numFmtId="2" fontId="71" fillId="0" borderId="20" xfId="0" applyNumberFormat="1" applyFont="1" applyFill="1" applyBorder="1" applyAlignment="1">
      <alignment horizontal="center"/>
    </xf>
    <xf numFmtId="2" fontId="71" fillId="0" borderId="21" xfId="0" applyNumberFormat="1" applyFont="1" applyFill="1" applyBorder="1" applyAlignment="1">
      <alignment horizontal="center"/>
    </xf>
    <xf numFmtId="2" fontId="71" fillId="0" borderId="22" xfId="0" applyNumberFormat="1" applyFont="1" applyFill="1" applyBorder="1" applyAlignment="1">
      <alignment horizontal="center"/>
    </xf>
    <xf numFmtId="0" fontId="32" fillId="0" borderId="15" xfId="0" applyFont="1" applyFill="1" applyBorder="1" applyAlignment="1">
      <alignment horizontal="left"/>
    </xf>
    <xf numFmtId="2" fontId="0" fillId="0" borderId="41" xfId="0" applyNumberFormat="1" applyBorder="1"/>
    <xf numFmtId="0" fontId="47" fillId="0" borderId="37" xfId="0" applyFont="1" applyBorder="1" applyAlignment="1">
      <alignment horizontal="right"/>
    </xf>
    <xf numFmtId="0" fontId="6" fillId="0" borderId="37" xfId="0" applyFont="1" applyBorder="1" applyAlignment="1">
      <alignment horizontal="center"/>
    </xf>
    <xf numFmtId="2" fontId="37" fillId="0" borderId="28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29" xfId="0" applyNumberFormat="1" applyFont="1" applyBorder="1" applyAlignment="1">
      <alignment horizontal="center"/>
    </xf>
    <xf numFmtId="0" fontId="32" fillId="0" borderId="36" xfId="0" applyFont="1" applyBorder="1" applyAlignment="1">
      <alignment horizontal="left"/>
    </xf>
    <xf numFmtId="2" fontId="24" fillId="0" borderId="38" xfId="0" applyNumberFormat="1" applyFont="1" applyBorder="1" applyAlignment="1">
      <alignment horizontal="center" vertical="center"/>
    </xf>
    <xf numFmtId="0" fontId="0" fillId="0" borderId="2" xfId="0" applyBorder="1"/>
    <xf numFmtId="9" fontId="26" fillId="0" borderId="4" xfId="0" applyNumberFormat="1" applyFont="1" applyBorder="1" applyAlignment="1">
      <alignment horizontal="center"/>
    </xf>
    <xf numFmtId="0" fontId="73" fillId="0" borderId="6" xfId="0" applyFont="1" applyFill="1" applyBorder="1" applyAlignment="1">
      <alignment horizontal="center"/>
    </xf>
    <xf numFmtId="2" fontId="74" fillId="0" borderId="0" xfId="0" applyNumberFormat="1" applyFont="1" applyFill="1" applyBorder="1" applyAlignment="1">
      <alignment horizontal="center"/>
    </xf>
    <xf numFmtId="9" fontId="43" fillId="0" borderId="8" xfId="0" applyNumberFormat="1" applyFont="1" applyFill="1" applyBorder="1" applyAlignment="1">
      <alignment horizontal="center"/>
    </xf>
    <xf numFmtId="2" fontId="26" fillId="0" borderId="0" xfId="0" applyNumberFormat="1" applyFont="1" applyFill="1" applyBorder="1"/>
    <xf numFmtId="9" fontId="26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166" fontId="71" fillId="0" borderId="0" xfId="0" applyNumberFormat="1" applyFont="1" applyFill="1" applyBorder="1" applyAlignment="1">
      <alignment horizontal="center"/>
    </xf>
    <xf numFmtId="1" fontId="7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41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4" xfId="0" applyBorder="1" applyAlignment="1">
      <alignment horizontal="left"/>
    </xf>
    <xf numFmtId="0" fontId="34" fillId="0" borderId="57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/>
    </xf>
    <xf numFmtId="0" fontId="72" fillId="0" borderId="0" xfId="0" applyFont="1" applyFill="1" applyBorder="1" applyAlignment="1">
      <alignment horizontal="right"/>
    </xf>
    <xf numFmtId="0" fontId="0" fillId="0" borderId="44" xfId="0" applyFill="1" applyBorder="1"/>
    <xf numFmtId="2" fontId="43" fillId="0" borderId="1" xfId="0" applyNumberFormat="1" applyFont="1" applyFill="1" applyBorder="1" applyAlignment="1">
      <alignment horizontal="center"/>
    </xf>
    <xf numFmtId="0" fontId="52" fillId="0" borderId="64" xfId="0" applyFont="1" applyFill="1" applyBorder="1" applyAlignment="1">
      <alignment horizontal="right"/>
    </xf>
    <xf numFmtId="2" fontId="71" fillId="0" borderId="44" xfId="0" applyNumberFormat="1" applyFont="1" applyFill="1" applyBorder="1" applyAlignment="1">
      <alignment horizontal="center"/>
    </xf>
    <xf numFmtId="2" fontId="71" fillId="0" borderId="55" xfId="0" applyNumberFormat="1" applyFont="1" applyFill="1" applyBorder="1" applyAlignment="1">
      <alignment horizontal="center"/>
    </xf>
    <xf numFmtId="2" fontId="71" fillId="0" borderId="1" xfId="0" applyNumberFormat="1" applyFont="1" applyFill="1" applyBorder="1" applyAlignment="1">
      <alignment horizontal="center"/>
    </xf>
    <xf numFmtId="2" fontId="71" fillId="0" borderId="62" xfId="0" applyNumberFormat="1" applyFont="1" applyFill="1" applyBorder="1" applyAlignment="1">
      <alignment horizontal="center"/>
    </xf>
    <xf numFmtId="0" fontId="32" fillId="0" borderId="15" xfId="0" applyFont="1" applyBorder="1" applyAlignment="1">
      <alignment horizontal="left"/>
    </xf>
    <xf numFmtId="0" fontId="73" fillId="0" borderId="0" xfId="0" applyFont="1" applyFill="1" applyBorder="1" applyAlignment="1">
      <alignment horizontal="center"/>
    </xf>
    <xf numFmtId="2" fontId="48" fillId="0" borderId="0" xfId="0" applyNumberFormat="1" applyFont="1" applyFill="1" applyBorder="1" applyAlignment="1">
      <alignment horizontal="center"/>
    </xf>
    <xf numFmtId="0" fontId="47" fillId="0" borderId="36" xfId="0" applyFont="1" applyBorder="1" applyAlignment="1">
      <alignment horizontal="right"/>
    </xf>
    <xf numFmtId="2" fontId="43" fillId="0" borderId="0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right"/>
    </xf>
    <xf numFmtId="2" fontId="7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2" fontId="0" fillId="0" borderId="0" xfId="0" applyNumberFormat="1" applyFill="1" applyBorder="1"/>
    <xf numFmtId="0" fontId="47" fillId="0" borderId="0" xfId="0" applyFont="1" applyFill="1" applyBorder="1" applyAlignment="1">
      <alignment horizontal="right"/>
    </xf>
    <xf numFmtId="2" fontId="37" fillId="0" borderId="0" xfId="0" applyNumberFormat="1" applyFont="1" applyFill="1" applyBorder="1" applyAlignment="1">
      <alignment horizontal="center"/>
    </xf>
    <xf numFmtId="0" fontId="0" fillId="0" borderId="2" xfId="0" applyFill="1" applyBorder="1"/>
    <xf numFmtId="2" fontId="26" fillId="0" borderId="31" xfId="0" applyNumberFormat="1" applyFont="1" applyFill="1" applyBorder="1"/>
    <xf numFmtId="9" fontId="26" fillId="0" borderId="4" xfId="0" applyNumberFormat="1" applyFont="1" applyFill="1" applyBorder="1" applyAlignment="1">
      <alignment horizontal="center"/>
    </xf>
    <xf numFmtId="0" fontId="73" fillId="0" borderId="44" xfId="0" applyFont="1" applyFill="1" applyBorder="1" applyAlignment="1">
      <alignment horizontal="center"/>
    </xf>
    <xf numFmtId="2" fontId="54" fillId="0" borderId="1" xfId="0" applyNumberFormat="1" applyFont="1" applyFill="1" applyBorder="1" applyAlignment="1">
      <alignment horizontal="center"/>
    </xf>
    <xf numFmtId="9" fontId="43" fillId="0" borderId="64" xfId="0" applyNumberFormat="1" applyFont="1" applyFill="1" applyBorder="1" applyAlignment="1">
      <alignment horizontal="center"/>
    </xf>
    <xf numFmtId="2" fontId="46" fillId="0" borderId="15" xfId="0" applyNumberFormat="1" applyFont="1" applyBorder="1" applyAlignment="1">
      <alignment horizontal="center" vertical="center" wrapText="1"/>
    </xf>
    <xf numFmtId="0" fontId="0" fillId="0" borderId="6" xfId="0" applyFill="1" applyBorder="1"/>
    <xf numFmtId="0" fontId="52" fillId="0" borderId="8" xfId="0" applyFont="1" applyFill="1" applyBorder="1" applyAlignment="1">
      <alignment horizontal="right"/>
    </xf>
    <xf numFmtId="2" fontId="71" fillId="0" borderId="46" xfId="0" applyNumberFormat="1" applyFont="1" applyFill="1" applyBorder="1" applyAlignment="1">
      <alignment horizontal="center"/>
    </xf>
    <xf numFmtId="2" fontId="71" fillId="0" borderId="65" xfId="0" applyNumberFormat="1" applyFont="1" applyFill="1" applyBorder="1" applyAlignment="1">
      <alignment horizontal="center"/>
    </xf>
    <xf numFmtId="2" fontId="71" fillId="0" borderId="36" xfId="0" applyNumberFormat="1" applyFont="1" applyFill="1" applyBorder="1" applyAlignment="1">
      <alignment horizontal="center"/>
    </xf>
    <xf numFmtId="2" fontId="71" fillId="0" borderId="66" xfId="0" applyNumberFormat="1" applyFont="1" applyFill="1" applyBorder="1" applyAlignment="1">
      <alignment horizontal="center"/>
    </xf>
    <xf numFmtId="0" fontId="0" fillId="3" borderId="67" xfId="0" applyFill="1" applyBorder="1"/>
    <xf numFmtId="0" fontId="47" fillId="3" borderId="5" xfId="0" applyFont="1" applyFill="1" applyBorder="1" applyAlignment="1">
      <alignment horizontal="right"/>
    </xf>
    <xf numFmtId="0" fontId="6" fillId="3" borderId="68" xfId="0" applyFont="1" applyFill="1" applyBorder="1" applyAlignment="1">
      <alignment horizontal="center"/>
    </xf>
    <xf numFmtId="2" fontId="37" fillId="3" borderId="69" xfId="0" applyNumberFormat="1" applyFont="1" applyFill="1" applyBorder="1" applyAlignment="1">
      <alignment horizontal="center"/>
    </xf>
    <xf numFmtId="2" fontId="37" fillId="3" borderId="70" xfId="0" applyNumberFormat="1" applyFont="1" applyFill="1" applyBorder="1" applyAlignment="1">
      <alignment horizontal="center"/>
    </xf>
    <xf numFmtId="2" fontId="37" fillId="3" borderId="38" xfId="0" applyNumberFormat="1" applyFont="1" applyFill="1" applyBorder="1" applyAlignment="1">
      <alignment horizontal="center"/>
    </xf>
    <xf numFmtId="1" fontId="39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50" fillId="0" borderId="0" xfId="0" applyFont="1" applyFill="1"/>
    <xf numFmtId="0" fontId="50" fillId="0" borderId="0" xfId="0" applyFont="1" applyFill="1" applyAlignment="1">
      <alignment horizontal="right"/>
    </xf>
    <xf numFmtId="0" fontId="69" fillId="0" borderId="40" xfId="0" applyFont="1" applyFill="1" applyBorder="1" applyAlignment="1">
      <alignment horizontal="center"/>
    </xf>
    <xf numFmtId="2" fontId="7" fillId="0" borderId="54" xfId="0" applyNumberFormat="1" applyFont="1" applyFill="1" applyBorder="1" applyAlignment="1">
      <alignment horizontal="center"/>
    </xf>
    <xf numFmtId="2" fontId="7" fillId="0" borderId="55" xfId="0" applyNumberFormat="1" applyFont="1" applyFill="1" applyBorder="1" applyAlignment="1">
      <alignment horizontal="center"/>
    </xf>
    <xf numFmtId="2" fontId="7" fillId="0" borderId="55" xfId="0" applyNumberFormat="1" applyFont="1" applyBorder="1" applyAlignment="1">
      <alignment horizontal="center"/>
    </xf>
    <xf numFmtId="2" fontId="20" fillId="0" borderId="55" xfId="0" applyNumberFormat="1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2" fontId="39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37" fillId="0" borderId="31" xfId="0" applyFont="1" applyBorder="1"/>
    <xf numFmtId="165" fontId="35" fillId="0" borderId="31" xfId="0" applyNumberFormat="1" applyFont="1" applyBorder="1" applyAlignment="1">
      <alignment horizontal="center" vertical="center"/>
    </xf>
    <xf numFmtId="2" fontId="36" fillId="0" borderId="4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7" fillId="0" borderId="3" xfId="0" applyFont="1" applyBorder="1"/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39" fillId="0" borderId="18" xfId="0" applyFont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165" fontId="7" fillId="0" borderId="21" xfId="0" applyNumberFormat="1" applyFont="1" applyFill="1" applyBorder="1" applyAlignment="1">
      <alignment horizontal="center"/>
    </xf>
    <xf numFmtId="0" fontId="6" fillId="0" borderId="40" xfId="0" applyFont="1" applyFill="1" applyBorder="1"/>
    <xf numFmtId="0" fontId="6" fillId="0" borderId="40" xfId="0" applyFont="1" applyFill="1" applyBorder="1" applyAlignment="1">
      <alignment horizontal="center"/>
    </xf>
    <xf numFmtId="0" fontId="38" fillId="0" borderId="40" xfId="0" applyFont="1" applyFill="1" applyBorder="1" applyAlignment="1">
      <alignment horizontal="center"/>
    </xf>
    <xf numFmtId="0" fontId="38" fillId="0" borderId="27" xfId="0" applyFont="1" applyFill="1" applyBorder="1" applyAlignment="1">
      <alignment horizontal="center"/>
    </xf>
    <xf numFmtId="0" fontId="66" fillId="0" borderId="59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36" xfId="0" applyBorder="1" applyAlignment="1">
      <alignment horizontal="left"/>
    </xf>
    <xf numFmtId="0" fontId="11" fillId="0" borderId="59" xfId="0" applyFont="1" applyBorder="1" applyAlignment="1">
      <alignment horizontal="right"/>
    </xf>
    <xf numFmtId="0" fontId="2" fillId="0" borderId="63" xfId="0" applyFont="1" applyBorder="1" applyAlignment="1">
      <alignment horizontal="left"/>
    </xf>
    <xf numFmtId="0" fontId="48" fillId="2" borderId="0" xfId="0" applyFont="1" applyFill="1" applyBorder="1" applyAlignment="1">
      <alignment horizontal="right"/>
    </xf>
    <xf numFmtId="9" fontId="49" fillId="0" borderId="8" xfId="0" applyNumberFormat="1" applyFont="1" applyBorder="1" applyAlignment="1">
      <alignment horizontal="center"/>
    </xf>
    <xf numFmtId="2" fontId="54" fillId="2" borderId="57" xfId="0" applyNumberFormat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0" borderId="71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8" fillId="0" borderId="3" xfId="0" applyFont="1" applyBorder="1" applyAlignment="1">
      <alignment horizontal="center"/>
    </xf>
    <xf numFmtId="0" fontId="1" fillId="0" borderId="14" xfId="0" applyFont="1" applyBorder="1"/>
    <xf numFmtId="0" fontId="38" fillId="0" borderId="14" xfId="0" applyFont="1" applyBorder="1" applyAlignment="1">
      <alignment horizontal="center"/>
    </xf>
    <xf numFmtId="0" fontId="1" fillId="0" borderId="40" xfId="0" applyFont="1" applyBorder="1"/>
    <xf numFmtId="49" fontId="38" fillId="0" borderId="40" xfId="0" applyNumberFormat="1" applyFont="1" applyBorder="1" applyAlignment="1">
      <alignment horizontal="right"/>
    </xf>
    <xf numFmtId="0" fontId="1" fillId="0" borderId="7" xfId="0" applyFont="1" applyBorder="1"/>
    <xf numFmtId="0" fontId="25" fillId="0" borderId="2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2" fontId="43" fillId="0" borderId="46" xfId="0" applyNumberFormat="1" applyFont="1" applyBorder="1" applyAlignment="1">
      <alignment horizontal="center" vertical="center" wrapText="1"/>
    </xf>
    <xf numFmtId="0" fontId="1" fillId="0" borderId="27" xfId="0" applyFont="1" applyBorder="1"/>
    <xf numFmtId="49" fontId="7" fillId="0" borderId="0" xfId="0" applyNumberFormat="1" applyFont="1" applyFill="1" applyBorder="1" applyAlignment="1">
      <alignment horizontal="left"/>
    </xf>
    <xf numFmtId="0" fontId="51" fillId="0" borderId="1" xfId="0" applyFont="1" applyFill="1" applyBorder="1" applyAlignment="1">
      <alignment horizontal="left"/>
    </xf>
    <xf numFmtId="0" fontId="6" fillId="0" borderId="42" xfId="0" applyFont="1" applyFill="1" applyBorder="1"/>
    <xf numFmtId="2" fontId="7" fillId="0" borderId="50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1" fillId="0" borderId="39" xfId="0" applyFont="1" applyBorder="1"/>
    <xf numFmtId="0" fontId="75" fillId="0" borderId="18" xfId="0" applyFont="1" applyBorder="1"/>
    <xf numFmtId="0" fontId="25" fillId="0" borderId="14" xfId="0" applyFont="1" applyFill="1" applyBorder="1" applyAlignment="1">
      <alignment horizontal="center"/>
    </xf>
    <xf numFmtId="0" fontId="6" fillId="0" borderId="23" xfId="0" applyFont="1" applyBorder="1"/>
    <xf numFmtId="0" fontId="1" fillId="0" borderId="50" xfId="0" applyFont="1" applyBorder="1"/>
    <xf numFmtId="2" fontId="71" fillId="0" borderId="0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/>
    </xf>
    <xf numFmtId="0" fontId="66" fillId="0" borderId="63" xfId="0" applyFont="1" applyBorder="1" applyAlignment="1">
      <alignment horizontal="left"/>
    </xf>
    <xf numFmtId="0" fontId="76" fillId="0" borderId="0" xfId="0" applyFont="1" applyFill="1" applyBorder="1"/>
    <xf numFmtId="165" fontId="7" fillId="0" borderId="16" xfId="0" applyNumberFormat="1" applyFont="1" applyBorder="1" applyAlignment="1">
      <alignment horizontal="center"/>
    </xf>
    <xf numFmtId="0" fontId="77" fillId="0" borderId="0" xfId="0" applyFont="1" applyFill="1" applyBorder="1"/>
    <xf numFmtId="0" fontId="61" fillId="0" borderId="0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37" fillId="0" borderId="14" xfId="0" applyFont="1" applyBorder="1" applyAlignment="1">
      <alignment horizontal="left"/>
    </xf>
    <xf numFmtId="0" fontId="40" fillId="0" borderId="14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40" xfId="0" applyFont="1" applyBorder="1"/>
    <xf numFmtId="0" fontId="25" fillId="0" borderId="40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" fillId="0" borderId="19" xfId="0" applyFont="1" applyBorder="1"/>
    <xf numFmtId="0" fontId="78" fillId="0" borderId="0" xfId="0" applyFont="1" applyFill="1" applyBorder="1"/>
    <xf numFmtId="0" fontId="79" fillId="0" borderId="0" xfId="0" applyFont="1" applyFill="1" applyBorder="1"/>
    <xf numFmtId="0" fontId="78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7" fillId="0" borderId="27" xfId="0" applyFont="1" applyFill="1" applyBorder="1" applyAlignment="1">
      <alignment horizontal="center"/>
    </xf>
    <xf numFmtId="2" fontId="80" fillId="0" borderId="0" xfId="0" applyNumberFormat="1" applyFont="1" applyFill="1" applyBorder="1" applyAlignment="1">
      <alignment horizontal="center"/>
    </xf>
    <xf numFmtId="2" fontId="36" fillId="0" borderId="58" xfId="0" applyNumberFormat="1" applyFont="1" applyBorder="1" applyAlignment="1">
      <alignment horizontal="center"/>
    </xf>
    <xf numFmtId="2" fontId="54" fillId="0" borderId="17" xfId="0" applyNumberFormat="1" applyFont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166" fontId="47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1" fillId="0" borderId="35" xfId="0" applyFont="1" applyBorder="1"/>
    <xf numFmtId="0" fontId="44" fillId="0" borderId="0" xfId="0" applyFont="1" applyFill="1" applyBorder="1" applyAlignment="1">
      <alignment horizontal="left" vertical="center"/>
    </xf>
    <xf numFmtId="0" fontId="81" fillId="0" borderId="6" xfId="0" applyFont="1" applyBorder="1" applyAlignment="1">
      <alignment horizontal="left"/>
    </xf>
    <xf numFmtId="0" fontId="39" fillId="0" borderId="7" xfId="0" applyFont="1" applyBorder="1" applyAlignment="1">
      <alignment horizontal="center"/>
    </xf>
    <xf numFmtId="0" fontId="82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/>
    </xf>
    <xf numFmtId="0" fontId="84" fillId="0" borderId="0" xfId="0" applyFont="1" applyFill="1" applyBorder="1"/>
    <xf numFmtId="0" fontId="11" fillId="0" borderId="40" xfId="0" applyFont="1" applyBorder="1" applyAlignment="1">
      <alignment horizontal="left"/>
    </xf>
    <xf numFmtId="0" fontId="66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0" fontId="51" fillId="0" borderId="0" xfId="0" applyFont="1" applyFill="1" applyBorder="1" applyAlignment="1">
      <alignment horizontal="center"/>
    </xf>
    <xf numFmtId="0" fontId="39" fillId="0" borderId="0" xfId="0" applyFont="1" applyFill="1" applyBorder="1"/>
    <xf numFmtId="2" fontId="7" fillId="0" borderId="25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6" fillId="0" borderId="50" xfId="0" applyFont="1" applyBorder="1"/>
    <xf numFmtId="164" fontId="7" fillId="0" borderId="0" xfId="0" applyNumberFormat="1" applyFont="1" applyBorder="1" applyAlignment="1">
      <alignment horizontal="left"/>
    </xf>
    <xf numFmtId="0" fontId="79" fillId="0" borderId="0" xfId="0" applyFont="1" applyFill="1" applyBorder="1" applyAlignment="1">
      <alignment horizontal="right"/>
    </xf>
    <xf numFmtId="0" fontId="85" fillId="0" borderId="0" xfId="0" applyFont="1" applyFill="1" applyBorder="1"/>
    <xf numFmtId="0" fontId="86" fillId="0" borderId="0" xfId="0" applyFont="1" applyBorder="1" applyAlignment="1">
      <alignment horizontal="left"/>
    </xf>
    <xf numFmtId="0" fontId="0" fillId="0" borderId="10" xfId="0" applyBorder="1"/>
    <xf numFmtId="0" fontId="6" fillId="0" borderId="25" xfId="0" applyFont="1" applyFill="1" applyBorder="1"/>
    <xf numFmtId="0" fontId="25" fillId="0" borderId="50" xfId="0" applyFont="1" applyFill="1" applyBorder="1" applyAlignment="1">
      <alignment horizontal="left"/>
    </xf>
    <xf numFmtId="2" fontId="21" fillId="0" borderId="57" xfId="0" applyNumberFormat="1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1" fontId="26" fillId="0" borderId="7" xfId="0" applyNumberFormat="1" applyFont="1" applyBorder="1" applyAlignment="1">
      <alignment horizontal="center"/>
    </xf>
    <xf numFmtId="0" fontId="6" fillId="0" borderId="35" xfId="0" applyFont="1" applyFill="1" applyBorder="1"/>
    <xf numFmtId="9" fontId="49" fillId="0" borderId="64" xfId="0" applyNumberFormat="1" applyFont="1" applyBorder="1" applyAlignment="1">
      <alignment horizontal="center"/>
    </xf>
    <xf numFmtId="2" fontId="46" fillId="0" borderId="47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/>
    <xf numFmtId="2" fontId="20" fillId="0" borderId="0" xfId="0" applyNumberFormat="1" applyFont="1" applyFill="1" applyBorder="1" applyAlignment="1"/>
    <xf numFmtId="0" fontId="34" fillId="0" borderId="4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left"/>
    </xf>
    <xf numFmtId="0" fontId="32" fillId="0" borderId="46" xfId="0" applyFont="1" applyBorder="1" applyAlignment="1">
      <alignment horizontal="left"/>
    </xf>
    <xf numFmtId="9" fontId="26" fillId="0" borderId="31" xfId="0" applyNumberFormat="1" applyFont="1" applyBorder="1" applyAlignment="1">
      <alignment horizontal="center"/>
    </xf>
    <xf numFmtId="9" fontId="43" fillId="0" borderId="0" xfId="0" applyNumberFormat="1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2" fillId="0" borderId="1" xfId="0" applyFont="1" applyFill="1" applyBorder="1" applyAlignment="1">
      <alignment horizontal="right"/>
    </xf>
    <xf numFmtId="2" fontId="71" fillId="0" borderId="54" xfId="0" applyNumberFormat="1" applyFont="1" applyFill="1" applyBorder="1" applyAlignment="1">
      <alignment horizontal="center"/>
    </xf>
    <xf numFmtId="2" fontId="71" fillId="0" borderId="64" xfId="0" applyNumberFormat="1" applyFont="1" applyFill="1" applyBorder="1" applyAlignment="1">
      <alignment horizontal="center"/>
    </xf>
    <xf numFmtId="0" fontId="32" fillId="0" borderId="50" xfId="0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2" fontId="71" fillId="0" borderId="72" xfId="0" applyNumberFormat="1" applyFont="1" applyFill="1" applyBorder="1" applyAlignment="1">
      <alignment horizontal="center"/>
    </xf>
    <xf numFmtId="2" fontId="71" fillId="0" borderId="38" xfId="0" applyNumberFormat="1" applyFont="1" applyFill="1" applyBorder="1" applyAlignment="1">
      <alignment horizontal="center"/>
    </xf>
    <xf numFmtId="0" fontId="87" fillId="0" borderId="0" xfId="0" applyFont="1" applyFill="1" applyBorder="1"/>
    <xf numFmtId="2" fontId="88" fillId="0" borderId="0" xfId="0" applyNumberFormat="1" applyFont="1" applyFill="1" applyBorder="1" applyAlignment="1">
      <alignment horizontal="center"/>
    </xf>
    <xf numFmtId="165" fontId="89" fillId="0" borderId="0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37" fillId="3" borderId="73" xfId="0" applyNumberFormat="1" applyFont="1" applyFill="1" applyBorder="1" applyAlignment="1">
      <alignment horizontal="center"/>
    </xf>
    <xf numFmtId="2" fontId="37" fillId="3" borderId="74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47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left"/>
    </xf>
    <xf numFmtId="2" fontId="24" fillId="0" borderId="0" xfId="0" applyNumberFormat="1" applyFont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left"/>
    </xf>
    <xf numFmtId="165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168" fontId="39" fillId="0" borderId="0" xfId="0" applyNumberFormat="1" applyFont="1" applyFill="1" applyBorder="1" applyAlignment="1">
      <alignment horizontal="left"/>
    </xf>
    <xf numFmtId="2" fontId="69" fillId="0" borderId="0" xfId="0" applyNumberFormat="1" applyFont="1" applyFill="1" applyBorder="1" applyAlignment="1">
      <alignment horizontal="left"/>
    </xf>
    <xf numFmtId="0" fontId="90" fillId="0" borderId="0" xfId="0" applyFont="1" applyFill="1" applyBorder="1"/>
    <xf numFmtId="49" fontId="38" fillId="0" borderId="14" xfId="0" applyNumberFormat="1" applyFont="1" applyFill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/>
    </xf>
    <xf numFmtId="0" fontId="6" fillId="0" borderId="45" xfId="0" applyFont="1" applyFill="1" applyBorder="1"/>
    <xf numFmtId="0" fontId="1" fillId="0" borderId="23" xfId="0" applyFont="1" applyFill="1" applyBorder="1"/>
    <xf numFmtId="0" fontId="39" fillId="0" borderId="18" xfId="0" applyFont="1" applyFill="1" applyBorder="1" applyAlignment="1">
      <alignment horizontal="center"/>
    </xf>
    <xf numFmtId="0" fontId="66" fillId="0" borderId="64" xfId="0" applyFont="1" applyBorder="1" applyAlignment="1">
      <alignment horizontal="left"/>
    </xf>
    <xf numFmtId="2" fontId="7" fillId="0" borderId="35" xfId="0" applyNumberFormat="1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6" fillId="0" borderId="14" xfId="0" applyFont="1" applyBorder="1"/>
    <xf numFmtId="0" fontId="6" fillId="0" borderId="51" xfId="0" applyFont="1" applyFill="1" applyBorder="1" applyAlignment="1">
      <alignment horizontal="center"/>
    </xf>
    <xf numFmtId="0" fontId="2" fillId="0" borderId="33" xfId="0" applyFont="1" applyFill="1" applyBorder="1"/>
    <xf numFmtId="0" fontId="37" fillId="0" borderId="25" xfId="0" applyFont="1" applyBorder="1" applyAlignment="1">
      <alignment horizontal="center"/>
    </xf>
    <xf numFmtId="0" fontId="93" fillId="0" borderId="31" xfId="0" applyFont="1" applyBorder="1" applyAlignment="1">
      <alignment horizontal="left"/>
    </xf>
    <xf numFmtId="9" fontId="49" fillId="0" borderId="19" xfId="0" applyNumberFormat="1" applyFont="1" applyBorder="1" applyAlignment="1">
      <alignment horizontal="center"/>
    </xf>
    <xf numFmtId="2" fontId="47" fillId="0" borderId="48" xfId="0" applyNumberFormat="1" applyFont="1" applyBorder="1" applyAlignment="1">
      <alignment horizontal="center"/>
    </xf>
    <xf numFmtId="2" fontId="47" fillId="0" borderId="12" xfId="0" applyNumberFormat="1" applyFont="1" applyBorder="1" applyAlignment="1">
      <alignment horizontal="center"/>
    </xf>
    <xf numFmtId="2" fontId="47" fillId="0" borderId="49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9" fontId="5" fillId="0" borderId="0" xfId="0" applyNumberFormat="1" applyFont="1" applyAlignment="1">
      <alignment horizontal="center"/>
    </xf>
    <xf numFmtId="0" fontId="6" fillId="0" borderId="15" xfId="0" applyFont="1" applyBorder="1"/>
    <xf numFmtId="0" fontId="6" fillId="0" borderId="40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93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/>
    </xf>
    <xf numFmtId="1" fontId="26" fillId="0" borderId="27" xfId="0" applyNumberFormat="1" applyFont="1" applyBorder="1" applyAlignment="1">
      <alignment horizontal="center"/>
    </xf>
    <xf numFmtId="0" fontId="6" fillId="0" borderId="17" xfId="0" applyFont="1" applyBorder="1"/>
    <xf numFmtId="2" fontId="21" fillId="0" borderId="15" xfId="0" applyNumberFormat="1" applyFont="1" applyBorder="1" applyAlignment="1">
      <alignment horizontal="center"/>
    </xf>
    <xf numFmtId="0" fontId="24" fillId="0" borderId="53" xfId="0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40" xfId="0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93" fillId="0" borderId="4" xfId="0" applyFont="1" applyBorder="1" applyAlignment="1">
      <alignment horizontal="left"/>
    </xf>
    <xf numFmtId="0" fontId="27" fillId="0" borderId="0" xfId="0" applyFont="1" applyAlignment="1">
      <alignment vertical="center"/>
    </xf>
    <xf numFmtId="0" fontId="6" fillId="0" borderId="19" xfId="0" applyFont="1" applyBorder="1" applyAlignment="1">
      <alignment horizontal="center"/>
    </xf>
    <xf numFmtId="0" fontId="54" fillId="2" borderId="33" xfId="0" applyFont="1" applyFill="1" applyBorder="1" applyAlignment="1">
      <alignment horizontal="right"/>
    </xf>
    <xf numFmtId="9" fontId="94" fillId="0" borderId="19" xfId="0" applyNumberFormat="1" applyFont="1" applyBorder="1" applyAlignment="1">
      <alignment horizontal="center"/>
    </xf>
    <xf numFmtId="0" fontId="95" fillId="0" borderId="18" xfId="0" applyFont="1" applyFill="1" applyBorder="1" applyAlignment="1">
      <alignment horizontal="center"/>
    </xf>
    <xf numFmtId="9" fontId="94" fillId="0" borderId="33" xfId="0" applyNumberFormat="1" applyFont="1" applyBorder="1" applyAlignment="1">
      <alignment horizontal="center"/>
    </xf>
    <xf numFmtId="0" fontId="29" fillId="0" borderId="36" xfId="0" applyFont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2" fontId="43" fillId="0" borderId="0" xfId="0" applyNumberFormat="1" applyFont="1" applyFill="1" applyBorder="1" applyAlignment="1">
      <alignment horizontal="left"/>
    </xf>
    <xf numFmtId="2" fontId="96" fillId="0" borderId="0" xfId="0" applyNumberFormat="1" applyFont="1" applyAlignment="1">
      <alignment horizontal="center"/>
    </xf>
    <xf numFmtId="1" fontId="96" fillId="0" borderId="0" xfId="0" applyNumberFormat="1" applyFont="1" applyAlignment="1">
      <alignment horizontal="center"/>
    </xf>
    <xf numFmtId="0" fontId="71" fillId="0" borderId="31" xfId="0" applyFont="1" applyBorder="1" applyAlignment="1">
      <alignment horizontal="center"/>
    </xf>
    <xf numFmtId="0" fontId="0" fillId="3" borderId="46" xfId="0" applyFill="1" applyBorder="1"/>
    <xf numFmtId="0" fontId="47" fillId="3" borderId="36" xfId="0" applyFont="1" applyFill="1" applyBorder="1" applyAlignment="1">
      <alignment horizontal="right"/>
    </xf>
    <xf numFmtId="0" fontId="6" fillId="3" borderId="38" xfId="0" applyFont="1" applyFill="1" applyBorder="1" applyAlignment="1">
      <alignment horizontal="center"/>
    </xf>
    <xf numFmtId="2" fontId="37" fillId="3" borderId="75" xfId="0" applyNumberFormat="1" applyFont="1" applyFill="1" applyBorder="1" applyAlignment="1">
      <alignment horizontal="center"/>
    </xf>
    <xf numFmtId="9" fontId="26" fillId="0" borderId="31" xfId="0" applyNumberFormat="1" applyFont="1" applyFill="1" applyBorder="1" applyAlignment="1">
      <alignment horizontal="center"/>
    </xf>
    <xf numFmtId="9" fontId="43" fillId="0" borderId="1" xfId="0" applyNumberFormat="1" applyFont="1" applyFill="1" applyBorder="1" applyAlignment="1">
      <alignment horizontal="center"/>
    </xf>
    <xf numFmtId="0" fontId="0" fillId="4" borderId="6" xfId="0" applyFill="1" applyBorder="1"/>
    <xf numFmtId="2" fontId="43" fillId="4" borderId="0" xfId="0" applyNumberFormat="1" applyFont="1" applyFill="1" applyBorder="1" applyAlignment="1">
      <alignment horizontal="center"/>
    </xf>
    <xf numFmtId="0" fontId="52" fillId="4" borderId="0" xfId="0" applyFont="1" applyFill="1" applyBorder="1" applyAlignment="1">
      <alignment horizontal="right"/>
    </xf>
    <xf numFmtId="2" fontId="97" fillId="5" borderId="20" xfId="0" applyNumberFormat="1" applyFont="1" applyFill="1" applyBorder="1" applyAlignment="1">
      <alignment horizontal="center"/>
    </xf>
    <xf numFmtId="2" fontId="97" fillId="5" borderId="21" xfId="0" applyNumberFormat="1" applyFont="1" applyFill="1" applyBorder="1" applyAlignment="1">
      <alignment horizontal="center"/>
    </xf>
    <xf numFmtId="2" fontId="97" fillId="5" borderId="22" xfId="0" applyNumberFormat="1" applyFont="1" applyFill="1" applyBorder="1" applyAlignment="1">
      <alignment horizontal="center"/>
    </xf>
    <xf numFmtId="0" fontId="0" fillId="6" borderId="67" xfId="0" applyFill="1" applyBorder="1"/>
    <xf numFmtId="0" fontId="47" fillId="6" borderId="5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center"/>
    </xf>
    <xf numFmtId="2" fontId="7" fillId="6" borderId="28" xfId="0" applyNumberFormat="1" applyFont="1" applyFill="1" applyBorder="1" applyAlignment="1">
      <alignment horizontal="center"/>
    </xf>
    <xf numFmtId="2" fontId="7" fillId="6" borderId="26" xfId="0" applyNumberFormat="1" applyFont="1" applyFill="1" applyBorder="1" applyAlignment="1">
      <alignment horizontal="center"/>
    </xf>
    <xf numFmtId="2" fontId="7" fillId="6" borderId="29" xfId="0" applyNumberFormat="1" applyFont="1" applyFill="1" applyBorder="1" applyAlignment="1">
      <alignment horizontal="center"/>
    </xf>
    <xf numFmtId="0" fontId="24" fillId="0" borderId="0" xfId="0" applyFont="1"/>
    <xf numFmtId="0" fontId="12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37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48"/>
  <sheetViews>
    <sheetView tabSelected="1" view="pageBreakPreview" topLeftCell="A600" zoomScale="91" zoomScaleSheetLayoutView="91" workbookViewId="0">
      <selection activeCell="E625" sqref="E625"/>
    </sheetView>
  </sheetViews>
  <sheetFormatPr defaultRowHeight="14.4"/>
  <cols>
    <col min="1" max="1" width="8.5546875" customWidth="1"/>
    <col min="2" max="2" width="32.6640625" customWidth="1"/>
    <col min="3" max="3" width="5.88671875" style="1" customWidth="1"/>
    <col min="4" max="4" width="5.6640625" style="1" customWidth="1"/>
    <col min="5" max="5" width="6.6640625" style="1" customWidth="1"/>
    <col min="6" max="6" width="9" style="1" customWidth="1"/>
    <col min="7" max="7" width="9.88671875" style="1" customWidth="1"/>
    <col min="8" max="8" width="7.6640625" style="1" customWidth="1"/>
    <col min="9" max="9" width="6.109375" style="1" customWidth="1"/>
    <col min="10" max="10" width="4.6640625" style="1" customWidth="1"/>
    <col min="11" max="11" width="8" style="1" customWidth="1"/>
    <col min="12" max="12" width="21.33203125" style="1" customWidth="1"/>
    <col min="13" max="13" width="8.33203125" style="1" customWidth="1"/>
    <col min="14" max="14" width="10.109375" style="1" customWidth="1"/>
    <col min="15" max="15" width="6.88671875" style="1" customWidth="1"/>
    <col min="16" max="16" width="19" customWidth="1"/>
    <col min="17" max="17" width="9" customWidth="1"/>
    <col min="18" max="18" width="10.6640625" customWidth="1"/>
    <col min="19" max="19" width="12" customWidth="1"/>
    <col min="20" max="20" width="7.5546875" bestFit="1" customWidth="1"/>
    <col min="21" max="21" width="8" customWidth="1"/>
    <col min="23" max="23" width="6.44140625" bestFit="1" customWidth="1"/>
    <col min="24" max="24" width="8.44140625" bestFit="1" customWidth="1"/>
    <col min="25" max="25" width="6.44140625" bestFit="1" customWidth="1"/>
    <col min="30" max="30" width="7.88671875" customWidth="1"/>
    <col min="31" max="31" width="4.88671875" customWidth="1"/>
    <col min="32" max="32" width="5.88671875" customWidth="1"/>
  </cols>
  <sheetData>
    <row r="1" spans="1:58">
      <c r="Q1" s="2"/>
      <c r="R1" s="2"/>
      <c r="S1" s="2"/>
      <c r="T1" s="3"/>
      <c r="U1" s="3"/>
      <c r="V1" s="3"/>
      <c r="W1" s="4"/>
      <c r="X1" s="5"/>
      <c r="Y1" s="3"/>
      <c r="Z1" s="6"/>
      <c r="AA1" s="3"/>
      <c r="AB1" s="7"/>
      <c r="AC1" s="7"/>
      <c r="AD1" s="3"/>
      <c r="AE1" s="7"/>
      <c r="AF1" s="7"/>
      <c r="AG1" s="7"/>
      <c r="AH1" s="7"/>
      <c r="AI1" s="8"/>
      <c r="AJ1" s="8"/>
      <c r="AK1" s="8"/>
      <c r="AL1" s="9"/>
      <c r="AM1" s="10"/>
      <c r="AN1" s="8"/>
      <c r="AO1" s="8"/>
      <c r="AP1" s="8"/>
      <c r="AQ1" s="9"/>
      <c r="AR1" s="11"/>
      <c r="AS1" s="1"/>
    </row>
    <row r="2" spans="1:58">
      <c r="Q2" s="2"/>
      <c r="R2" s="2"/>
      <c r="S2" s="2"/>
      <c r="T2" s="7"/>
      <c r="U2" s="2"/>
      <c r="V2" s="6"/>
      <c r="W2" s="7"/>
      <c r="X2" s="12"/>
      <c r="Y2" s="6"/>
      <c r="Z2" s="6"/>
      <c r="AA2" s="6"/>
      <c r="AB2" s="2"/>
      <c r="AC2" s="2"/>
      <c r="AD2" s="2"/>
      <c r="AE2" s="7"/>
      <c r="AF2" s="7"/>
      <c r="AG2" s="2"/>
      <c r="AH2" s="7"/>
      <c r="AI2" s="8"/>
      <c r="AJ2" s="8"/>
      <c r="AK2" s="8"/>
      <c r="AL2" s="10"/>
      <c r="AM2" s="10"/>
      <c r="AN2" s="8"/>
      <c r="AO2" s="8"/>
      <c r="AP2" s="8"/>
      <c r="AQ2" s="10"/>
      <c r="AR2" s="13"/>
      <c r="AS2" s="1"/>
    </row>
    <row r="3" spans="1:58">
      <c r="Q3" s="2"/>
      <c r="R3" s="2"/>
      <c r="S3" s="2"/>
      <c r="T3" s="7"/>
      <c r="U3" s="12"/>
      <c r="V3" s="6"/>
      <c r="W3" s="6"/>
      <c r="X3" s="6"/>
      <c r="Y3" s="6"/>
      <c r="Z3" s="2"/>
      <c r="AA3" s="2"/>
      <c r="AB3" s="2"/>
      <c r="AC3" s="2"/>
      <c r="AD3" s="2"/>
      <c r="AE3" s="7"/>
      <c r="AF3" s="7"/>
      <c r="AG3" s="2"/>
      <c r="AH3" s="7"/>
      <c r="AI3" s="8"/>
      <c r="AJ3" s="8"/>
      <c r="AK3" s="8"/>
      <c r="AL3" s="10"/>
      <c r="AM3" s="8"/>
      <c r="AN3" s="14"/>
      <c r="AO3" s="1"/>
      <c r="AQ3" s="1"/>
      <c r="AR3" s="1"/>
      <c r="AS3" s="1"/>
    </row>
    <row r="4" spans="1:58">
      <c r="Q4" s="2"/>
      <c r="R4" s="7"/>
      <c r="S4" s="3"/>
      <c r="T4" s="7"/>
      <c r="U4" s="2"/>
      <c r="V4" s="4"/>
      <c r="W4" s="4"/>
      <c r="X4" s="7"/>
      <c r="Y4" s="2"/>
      <c r="Z4" s="7"/>
      <c r="AA4" s="7"/>
      <c r="AB4" s="7"/>
      <c r="AC4" s="4"/>
      <c r="AD4" s="7"/>
      <c r="AE4" s="7"/>
      <c r="AF4" s="7"/>
      <c r="AG4" s="2"/>
      <c r="AH4" s="7"/>
      <c r="AI4" s="15"/>
      <c r="AJ4" s="16"/>
      <c r="AK4" s="15"/>
      <c r="AL4" s="13"/>
      <c r="AM4" s="15"/>
      <c r="AN4" s="14"/>
      <c r="AO4" s="1"/>
      <c r="AQ4" s="1"/>
      <c r="AR4" s="1"/>
      <c r="AS4" s="1"/>
    </row>
    <row r="5" spans="1:58">
      <c r="B5" s="9" t="s">
        <v>0</v>
      </c>
      <c r="D5"/>
      <c r="E5"/>
      <c r="G5" s="8" t="s">
        <v>1</v>
      </c>
      <c r="I5"/>
      <c r="Q5" s="2"/>
      <c r="R5" s="17"/>
      <c r="S5" s="18"/>
      <c r="T5" s="7"/>
      <c r="U5" s="2"/>
      <c r="V5" s="19"/>
      <c r="W5" s="19"/>
      <c r="X5" s="7"/>
      <c r="Y5" s="2"/>
      <c r="Z5" s="7"/>
      <c r="AA5" s="3"/>
      <c r="AB5" s="7"/>
      <c r="AC5" s="7"/>
      <c r="AD5" s="7"/>
      <c r="AE5" s="7"/>
      <c r="AF5" s="7"/>
      <c r="AG5" s="2"/>
      <c r="AH5" s="7"/>
      <c r="AJ5" s="1"/>
      <c r="AM5" s="20"/>
      <c r="AN5" s="8"/>
      <c r="AO5" s="1"/>
      <c r="AP5" s="1"/>
      <c r="AQ5" s="1"/>
      <c r="AR5" s="1"/>
      <c r="AS5" s="1"/>
    </row>
    <row r="6" spans="1:58" ht="15.6">
      <c r="B6" s="1"/>
      <c r="D6"/>
      <c r="F6" s="1" t="s">
        <v>2</v>
      </c>
      <c r="I6"/>
      <c r="Q6" s="2"/>
      <c r="R6" s="2"/>
      <c r="S6" s="6"/>
      <c r="T6" s="7"/>
      <c r="U6" s="2"/>
      <c r="V6" s="7"/>
      <c r="W6" s="7"/>
      <c r="X6" s="7"/>
      <c r="Y6" s="2"/>
      <c r="Z6" s="7"/>
      <c r="AA6" s="7"/>
      <c r="AB6" s="6"/>
      <c r="AC6" s="7"/>
      <c r="AD6" s="7"/>
      <c r="AE6" s="7"/>
      <c r="AF6" s="7"/>
      <c r="AG6" s="2"/>
      <c r="AH6" s="7"/>
      <c r="AJ6" s="21"/>
      <c r="AK6" s="16"/>
      <c r="AL6" s="16"/>
      <c r="AM6" s="16"/>
      <c r="AN6" s="22"/>
      <c r="AO6" s="23"/>
      <c r="AP6" s="23"/>
      <c r="AQ6" s="23"/>
      <c r="AR6" s="23"/>
      <c r="AS6" s="1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>
      <c r="B7" s="1"/>
      <c r="D7"/>
      <c r="E7"/>
      <c r="F7"/>
      <c r="G7"/>
      <c r="H7"/>
      <c r="I7"/>
      <c r="Q7" s="2"/>
      <c r="R7" s="7"/>
      <c r="S7" s="6"/>
      <c r="T7" s="7"/>
      <c r="U7" s="2"/>
      <c r="V7" s="7"/>
      <c r="W7" s="7"/>
      <c r="X7" s="7"/>
      <c r="Y7" s="2"/>
      <c r="Z7" s="7"/>
      <c r="AA7" s="7"/>
      <c r="AB7" s="7"/>
      <c r="AC7" s="7"/>
      <c r="AD7" s="7"/>
      <c r="AE7" s="7"/>
      <c r="AF7" s="7"/>
      <c r="AG7" s="2"/>
      <c r="AH7" s="2"/>
      <c r="AJ7" s="24"/>
      <c r="AK7" s="16"/>
      <c r="AL7" s="16"/>
      <c r="AM7" s="16"/>
      <c r="AN7" s="15"/>
      <c r="AO7" s="16"/>
      <c r="AP7" s="25"/>
      <c r="AQ7" s="8"/>
      <c r="AR7" s="13"/>
      <c r="AS7" s="1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58">
      <c r="B8" s="1"/>
      <c r="D8"/>
      <c r="E8"/>
      <c r="F8"/>
      <c r="H8" s="14"/>
      <c r="Q8" s="2"/>
      <c r="R8" s="2"/>
      <c r="S8" s="2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"/>
      <c r="AH8" s="2"/>
      <c r="AJ8" s="24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1:58">
      <c r="B9" s="1"/>
      <c r="D9" s="26"/>
      <c r="E9"/>
      <c r="F9"/>
      <c r="G9"/>
      <c r="H9"/>
      <c r="I9"/>
      <c r="Q9" s="2"/>
      <c r="R9" s="2"/>
      <c r="S9" s="2"/>
      <c r="T9" s="2"/>
      <c r="U9" s="2"/>
      <c r="V9" s="7"/>
      <c r="W9" s="7"/>
      <c r="X9" s="7"/>
      <c r="Y9" s="2"/>
      <c r="Z9" s="7"/>
      <c r="AA9" s="2"/>
      <c r="AB9" s="2"/>
      <c r="AC9" s="2"/>
      <c r="AD9" s="2"/>
      <c r="AE9" s="7"/>
      <c r="AF9" s="7"/>
      <c r="AG9" s="2"/>
      <c r="AH9" s="2"/>
      <c r="AJ9" s="15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58">
      <c r="B10" s="1"/>
      <c r="H10" s="8"/>
      <c r="I10" s="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7"/>
      <c r="AF10" s="7"/>
      <c r="AG10" s="2"/>
      <c r="AH10" s="2"/>
      <c r="AJ10" s="15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58">
      <c r="B11" s="1"/>
      <c r="D11"/>
      <c r="E11"/>
      <c r="F11"/>
      <c r="G11"/>
      <c r="H11" s="8"/>
      <c r="I11" s="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</row>
    <row r="12" spans="1:58">
      <c r="B12" s="1"/>
      <c r="H12"/>
      <c r="I1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58">
      <c r="A13" s="27"/>
      <c r="B13" s="27"/>
      <c r="E13" s="850" t="s">
        <v>3</v>
      </c>
      <c r="F13" s="850"/>
      <c r="G13" s="850"/>
      <c r="H13" s="850"/>
      <c r="I13" s="85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O13" s="29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>
      <c r="C14"/>
      <c r="D14"/>
      <c r="E14"/>
      <c r="F14"/>
      <c r="G14" s="8"/>
      <c r="H14"/>
      <c r="I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O14" s="29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58">
      <c r="C15"/>
      <c r="D15"/>
      <c r="E15"/>
      <c r="F15" s="31"/>
      <c r="G15" s="31"/>
      <c r="H15" s="31"/>
      <c r="I15" s="3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O15" s="29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1:58">
      <c r="A16" s="32"/>
      <c r="B16" s="33"/>
      <c r="C16"/>
      <c r="D16"/>
      <c r="E16"/>
      <c r="F16"/>
      <c r="G16"/>
      <c r="H16"/>
      <c r="I16" s="3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O16" s="29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1:60">
      <c r="A17" s="32"/>
      <c r="B17" s="33"/>
      <c r="C17" s="8"/>
      <c r="D17" s="31"/>
      <c r="E17" s="9"/>
      <c r="F17" s="9"/>
      <c r="G17" s="10"/>
      <c r="H17"/>
      <c r="I17" s="3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O17" s="29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</row>
    <row r="18" spans="1:60">
      <c r="A18" s="32"/>
      <c r="B18" s="34"/>
      <c r="C18" s="8"/>
      <c r="D18" s="8"/>
      <c r="E18" s="10"/>
      <c r="F18"/>
      <c r="G18" s="10"/>
      <c r="H18"/>
      <c r="I18" s="3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O18" s="29"/>
      <c r="AP18" s="16"/>
      <c r="AQ18" s="35"/>
      <c r="AR18" s="22"/>
      <c r="AS18" s="22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</row>
    <row r="19" spans="1:60">
      <c r="A19" s="32"/>
      <c r="B19" s="33"/>
      <c r="C19" s="14" t="s">
        <v>4</v>
      </c>
      <c r="E19" s="31"/>
      <c r="G19"/>
      <c r="H19" s="36"/>
      <c r="I19" s="3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O19" s="29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</row>
    <row r="20" spans="1:60">
      <c r="A20" s="32"/>
      <c r="B20" s="33"/>
      <c r="C20"/>
      <c r="D20" s="34"/>
      <c r="E20"/>
      <c r="F20" s="31"/>
      <c r="G20" s="31"/>
      <c r="H20" s="31"/>
      <c r="I20" s="3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O20" s="29"/>
      <c r="AP20" s="16"/>
      <c r="AQ20" s="35"/>
      <c r="AR20" s="22"/>
      <c r="AS20" s="22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</row>
    <row r="21" spans="1:60">
      <c r="B21" s="20" t="s">
        <v>5</v>
      </c>
      <c r="C21" s="33"/>
      <c r="D21" s="8"/>
      <c r="E21" s="9"/>
      <c r="F21" s="37"/>
      <c r="G21" s="37"/>
      <c r="I21" s="3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O21" s="29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</row>
    <row r="22" spans="1:60">
      <c r="A22" s="39"/>
      <c r="B22" s="32"/>
      <c r="D22"/>
      <c r="E22"/>
      <c r="F22" s="10"/>
      <c r="G22" s="10"/>
      <c r="H22"/>
      <c r="I22" s="3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O22" s="29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60">
      <c r="A23" s="40"/>
      <c r="B23" s="41" t="s">
        <v>6</v>
      </c>
      <c r="AO23" s="29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</row>
    <row r="24" spans="1:60">
      <c r="A24" s="42"/>
      <c r="AO24" s="29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</row>
    <row r="25" spans="1:60">
      <c r="B25" s="43" t="s">
        <v>7</v>
      </c>
      <c r="D25"/>
      <c r="F25" s="10"/>
      <c r="G25" s="8"/>
      <c r="H25"/>
      <c r="I25" s="38"/>
      <c r="AO25" s="29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16"/>
      <c r="BC25" s="16"/>
      <c r="BD25" s="16"/>
      <c r="BE25" s="16"/>
      <c r="BF25" s="16"/>
    </row>
    <row r="26" spans="1:60">
      <c r="A26" s="34"/>
      <c r="B26" s="44"/>
      <c r="C26" s="44"/>
      <c r="D26" s="38"/>
      <c r="E26" s="38"/>
      <c r="F26" s="38"/>
      <c r="G26" s="34"/>
      <c r="H26" s="32"/>
      <c r="I26" s="38"/>
      <c r="AO26" s="29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</row>
    <row r="27" spans="1:60">
      <c r="A27" s="45"/>
      <c r="B27" s="44"/>
      <c r="C27"/>
      <c r="D27"/>
      <c r="E27"/>
      <c r="F27"/>
      <c r="G27" s="45"/>
      <c r="H27" s="32"/>
      <c r="I27" s="38"/>
      <c r="AO27" s="29"/>
      <c r="AP27" s="46"/>
      <c r="AQ27" s="46"/>
      <c r="AR27" s="35"/>
      <c r="AS27" s="22"/>
      <c r="AT27" s="22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16"/>
    </row>
    <row r="28" spans="1:60">
      <c r="B28" s="32"/>
      <c r="C28" s="37" t="s">
        <v>8</v>
      </c>
      <c r="E28"/>
      <c r="G28"/>
      <c r="H28" s="14" t="s">
        <v>9</v>
      </c>
      <c r="AO28" s="29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</row>
    <row r="29" spans="1:60" ht="15.6">
      <c r="C29"/>
      <c r="D29"/>
      <c r="E29" s="47"/>
      <c r="F29" s="48"/>
      <c r="G29"/>
      <c r="H29" s="47"/>
      <c r="I29" s="47"/>
      <c r="AO29" s="29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</row>
    <row r="30" spans="1:60">
      <c r="AO30" s="35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</row>
    <row r="31" spans="1:60" ht="15.6">
      <c r="B31" s="49" t="s">
        <v>10</v>
      </c>
      <c r="C31"/>
      <c r="E31"/>
      <c r="F31"/>
      <c r="G31"/>
      <c r="H31"/>
      <c r="I31" s="50"/>
      <c r="AO31" s="51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</row>
    <row r="32" spans="1:60">
      <c r="C32"/>
      <c r="D32"/>
      <c r="E32"/>
      <c r="F32"/>
      <c r="G32"/>
      <c r="H32"/>
      <c r="I32"/>
      <c r="AO32" s="51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</row>
    <row r="33" spans="1:58">
      <c r="C33"/>
      <c r="D33"/>
      <c r="E33"/>
      <c r="F33"/>
      <c r="G33"/>
      <c r="H33"/>
      <c r="I33"/>
      <c r="AO33" s="29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</row>
    <row r="34" spans="1:58">
      <c r="C34"/>
      <c r="D34"/>
      <c r="E34"/>
      <c r="F34"/>
      <c r="G34"/>
      <c r="H34"/>
      <c r="I34"/>
      <c r="AO34" s="29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</row>
    <row r="35" spans="1:58" ht="15.6">
      <c r="A35" s="52"/>
      <c r="B35" s="53"/>
      <c r="C35" s="54"/>
      <c r="D35" s="55"/>
      <c r="E35" s="56"/>
      <c r="F35" s="56"/>
      <c r="G35" s="56"/>
      <c r="H35" s="56"/>
      <c r="I35" s="56"/>
      <c r="AO35" s="29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</row>
    <row r="36" spans="1:58">
      <c r="A36" s="57"/>
      <c r="B36" s="57"/>
      <c r="C36" s="57"/>
      <c r="D36" s="58"/>
      <c r="E36" s="57"/>
      <c r="F36" s="57"/>
      <c r="G36" s="57"/>
      <c r="H36" s="57"/>
      <c r="I36" s="57"/>
      <c r="AO36" s="29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</row>
    <row r="37" spans="1:58">
      <c r="A37" s="50"/>
      <c r="B37" s="50"/>
      <c r="C37" s="59"/>
      <c r="D37" s="60"/>
      <c r="E37" s="50"/>
      <c r="F37" s="61"/>
      <c r="G37" s="61"/>
      <c r="H37" s="61"/>
      <c r="I37" s="61"/>
      <c r="AO37" s="29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</row>
    <row r="38" spans="1:58">
      <c r="A38" s="62"/>
      <c r="B38" s="62"/>
      <c r="C38" s="62"/>
      <c r="D38" s="63"/>
      <c r="E38" s="62"/>
      <c r="F38" s="62"/>
      <c r="G38" s="64"/>
      <c r="H38" s="62"/>
      <c r="I38" s="64"/>
      <c r="AO38" s="29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</row>
    <row r="39" spans="1:58">
      <c r="C39"/>
      <c r="D39"/>
      <c r="E39"/>
      <c r="F39"/>
      <c r="G39"/>
      <c r="H39"/>
      <c r="I39"/>
      <c r="AO39" s="29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</row>
    <row r="40" spans="1:58">
      <c r="C40"/>
      <c r="D40"/>
      <c r="E40"/>
      <c r="F40"/>
      <c r="G40"/>
      <c r="H40"/>
      <c r="I40"/>
      <c r="AO40" s="35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</row>
    <row r="41" spans="1:58">
      <c r="C41"/>
      <c r="D41" s="65"/>
      <c r="E41"/>
      <c r="F41"/>
      <c r="G41"/>
      <c r="H41"/>
      <c r="I41"/>
      <c r="AO41" s="29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</row>
    <row r="42" spans="1:58" ht="15.6">
      <c r="A42" s="66"/>
      <c r="C42"/>
      <c r="D42"/>
      <c r="E42"/>
      <c r="F42"/>
      <c r="G42"/>
      <c r="H42"/>
      <c r="I42"/>
      <c r="AO42" s="29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</row>
    <row r="43" spans="1:58">
      <c r="C43" s="67"/>
      <c r="D43"/>
      <c r="E43"/>
      <c r="F43"/>
      <c r="G43"/>
      <c r="H43"/>
      <c r="I43"/>
      <c r="AO43" s="29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</row>
    <row r="44" spans="1:58">
      <c r="A44" s="68"/>
      <c r="B44" s="32"/>
      <c r="C44" s="33"/>
      <c r="D44"/>
      <c r="E44"/>
      <c r="F44" s="33"/>
      <c r="G44" s="33"/>
      <c r="H44" s="33"/>
      <c r="I44" s="33"/>
      <c r="AO44" s="29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</row>
    <row r="45" spans="1:58">
      <c r="A45" s="34"/>
      <c r="B45" s="32"/>
      <c r="C45" s="33"/>
      <c r="D45"/>
      <c r="E45"/>
      <c r="F45" s="33"/>
      <c r="G45" s="33"/>
      <c r="H45" s="33"/>
      <c r="I45" s="33"/>
      <c r="AO45" s="29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</row>
    <row r="46" spans="1:58">
      <c r="A46" s="34"/>
      <c r="B46" t="s">
        <v>11</v>
      </c>
      <c r="C46"/>
      <c r="D46"/>
      <c r="E46"/>
      <c r="F46" t="s">
        <v>12</v>
      </c>
      <c r="G46"/>
      <c r="H46"/>
      <c r="AO46" s="29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</row>
    <row r="47" spans="1:58">
      <c r="H47" s="69"/>
      <c r="AO47" s="23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</row>
    <row r="48" spans="1:58">
      <c r="AO48" s="70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</row>
    <row r="49" spans="1:60">
      <c r="AO49" s="29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</row>
    <row r="50" spans="1:60"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</row>
    <row r="51" spans="1:60">
      <c r="C51" s="14" t="s">
        <v>13</v>
      </c>
      <c r="D51"/>
      <c r="E51"/>
      <c r="F51" s="71"/>
      <c r="G51"/>
      <c r="H51"/>
      <c r="I51"/>
      <c r="U51" s="72"/>
      <c r="V51" s="73"/>
      <c r="W51" s="73"/>
      <c r="X51" s="74"/>
      <c r="Y51" s="74"/>
      <c r="Z51" s="74"/>
      <c r="AA51" s="75"/>
      <c r="AB51" s="75"/>
      <c r="AC51" s="76"/>
      <c r="AD51" s="74"/>
      <c r="AE51" s="74"/>
      <c r="AF51" s="75"/>
      <c r="AG51" s="74"/>
      <c r="AH51" s="74"/>
      <c r="AI51" s="74"/>
      <c r="AJ51" s="74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7"/>
      <c r="AZ51" s="7"/>
      <c r="BA51" s="2"/>
      <c r="BB51" s="2"/>
      <c r="BC51" s="2"/>
      <c r="BD51" s="3"/>
      <c r="BE51" s="2"/>
      <c r="BF51" s="2"/>
      <c r="BG51" s="2"/>
      <c r="BH51" s="2"/>
    </row>
    <row r="52" spans="1:60">
      <c r="A52" s="849" t="s">
        <v>14</v>
      </c>
      <c r="B52" s="849"/>
      <c r="C52" s="849"/>
      <c r="D52" s="849"/>
      <c r="E52" s="849"/>
      <c r="F52" s="849"/>
      <c r="G52" s="849"/>
      <c r="H52" s="849"/>
      <c r="I52" s="849"/>
      <c r="K52" s="43"/>
      <c r="U52" s="72"/>
      <c r="V52" s="2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7"/>
      <c r="AZ52" s="7"/>
      <c r="BA52" s="2"/>
      <c r="BB52" s="2"/>
      <c r="BC52" s="2"/>
      <c r="BD52" s="2"/>
      <c r="BE52" s="2"/>
      <c r="BF52" s="2"/>
      <c r="BG52" s="2"/>
      <c r="BH52" s="2"/>
    </row>
    <row r="53" spans="1:60" ht="16.2" thickBot="1">
      <c r="A53" s="47" t="s">
        <v>15</v>
      </c>
      <c r="B53" s="36"/>
      <c r="C53" s="78" t="s">
        <v>16</v>
      </c>
      <c r="D53"/>
      <c r="F53" s="79" t="s">
        <v>17</v>
      </c>
      <c r="G53" s="80"/>
      <c r="H53" s="81"/>
      <c r="I53" s="82"/>
      <c r="U53" s="2"/>
      <c r="V53" s="83"/>
      <c r="W53" s="2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2"/>
      <c r="AK53" s="2"/>
      <c r="AL53" s="72"/>
      <c r="AM53" s="5"/>
      <c r="AN53" s="84"/>
      <c r="AO53" s="2"/>
      <c r="AP53" s="2"/>
      <c r="AQ53" s="2"/>
      <c r="AR53" s="3"/>
      <c r="AS53" s="2"/>
      <c r="AT53" s="75"/>
      <c r="AU53" s="3"/>
      <c r="AV53" s="3"/>
      <c r="AW53" s="84"/>
      <c r="AX53" s="84"/>
      <c r="AY53" s="84"/>
      <c r="AZ53" s="84"/>
      <c r="BA53" s="2"/>
      <c r="BB53" s="2"/>
      <c r="BC53" s="2"/>
      <c r="BD53" s="75"/>
      <c r="BE53" s="2"/>
      <c r="BF53" s="2"/>
      <c r="BG53" s="85"/>
      <c r="BH53" s="86"/>
    </row>
    <row r="54" spans="1:60" ht="16.2" thickBot="1">
      <c r="A54" s="87" t="s">
        <v>18</v>
      </c>
      <c r="B54" s="88"/>
      <c r="C54" s="89" t="s">
        <v>19</v>
      </c>
      <c r="D54" s="90" t="s">
        <v>20</v>
      </c>
      <c r="E54" s="90"/>
      <c r="F54" s="90"/>
      <c r="G54" s="91" t="s">
        <v>21</v>
      </c>
      <c r="H54" s="92" t="s">
        <v>22</v>
      </c>
      <c r="I54" s="93" t="s">
        <v>23</v>
      </c>
      <c r="U54" s="72"/>
      <c r="V54" s="5"/>
      <c r="W54" s="94"/>
      <c r="X54" s="95"/>
      <c r="Y54" s="95"/>
      <c r="Z54" s="95"/>
      <c r="AA54" s="96"/>
      <c r="AB54" s="95"/>
      <c r="AC54" s="95"/>
      <c r="AD54" s="95"/>
      <c r="AE54" s="95"/>
      <c r="AF54" s="95"/>
      <c r="AG54" s="95"/>
      <c r="AH54" s="95"/>
      <c r="AI54" s="95"/>
      <c r="AJ54" s="97"/>
      <c r="AK54" s="2"/>
      <c r="AL54" s="72"/>
      <c r="AM54" s="5"/>
      <c r="AN54" s="84"/>
      <c r="AO54" s="2"/>
      <c r="AP54" s="2"/>
      <c r="AQ54" s="2"/>
      <c r="AR54" s="3"/>
      <c r="AS54" s="2"/>
      <c r="AT54" s="75"/>
      <c r="AU54" s="3"/>
      <c r="AV54" s="7"/>
      <c r="AW54" s="3"/>
      <c r="AX54" s="2"/>
      <c r="AY54" s="7"/>
      <c r="AZ54" s="3"/>
      <c r="BA54" s="98"/>
      <c r="BB54" s="2"/>
      <c r="BC54" s="99"/>
      <c r="BD54" s="75"/>
      <c r="BE54" s="2"/>
      <c r="BF54" s="85"/>
      <c r="BG54" s="74"/>
      <c r="BH54" s="74"/>
    </row>
    <row r="55" spans="1:60">
      <c r="A55" s="100" t="s">
        <v>24</v>
      </c>
      <c r="B55" s="101" t="s">
        <v>25</v>
      </c>
      <c r="C55" s="102" t="s">
        <v>26</v>
      </c>
      <c r="D55" s="103" t="s">
        <v>27</v>
      </c>
      <c r="E55" s="103" t="s">
        <v>28</v>
      </c>
      <c r="F55" s="103" t="s">
        <v>29</v>
      </c>
      <c r="G55" s="104" t="s">
        <v>30</v>
      </c>
      <c r="H55" s="105" t="s">
        <v>31</v>
      </c>
      <c r="I55" s="106" t="s">
        <v>32</v>
      </c>
      <c r="U55" s="72"/>
      <c r="V55" s="5"/>
      <c r="W55" s="94"/>
      <c r="X55" s="95"/>
      <c r="Y55" s="95"/>
      <c r="Z55" s="95"/>
      <c r="AA55" s="96"/>
      <c r="AB55" s="95"/>
      <c r="AC55" s="95"/>
      <c r="AD55" s="95"/>
      <c r="AE55" s="95"/>
      <c r="AF55" s="95"/>
      <c r="AG55" s="95"/>
      <c r="AH55" s="95"/>
      <c r="AI55" s="107"/>
      <c r="AJ55" s="107"/>
      <c r="AK55" s="2"/>
      <c r="AL55" s="2"/>
      <c r="AM55" s="2"/>
      <c r="AN55" s="7"/>
      <c r="AO55" s="7"/>
      <c r="AP55" s="12"/>
      <c r="AQ55" s="6"/>
      <c r="AR55" s="6"/>
      <c r="AS55" s="7"/>
      <c r="AT55" s="7"/>
      <c r="AU55" s="7"/>
      <c r="AV55" s="7"/>
      <c r="AW55" s="7"/>
      <c r="AX55" s="7"/>
      <c r="AY55" s="7"/>
      <c r="AZ55" s="7"/>
      <c r="BA55" s="2"/>
      <c r="BB55" s="5"/>
      <c r="BC55" s="84"/>
      <c r="BD55" s="75"/>
      <c r="BE55" s="2"/>
      <c r="BF55" s="74"/>
      <c r="BG55" s="74"/>
      <c r="BH55" s="74"/>
    </row>
    <row r="56" spans="1:60" ht="15" thickBot="1">
      <c r="A56" s="108"/>
      <c r="B56" s="109"/>
      <c r="C56" s="110"/>
      <c r="D56" s="111" t="s">
        <v>33</v>
      </c>
      <c r="E56" s="111" t="s">
        <v>34</v>
      </c>
      <c r="F56" s="111" t="s">
        <v>35</v>
      </c>
      <c r="G56" s="112" t="s">
        <v>36</v>
      </c>
      <c r="H56" s="113" t="s">
        <v>37</v>
      </c>
      <c r="I56" s="114" t="s">
        <v>38</v>
      </c>
      <c r="U56" s="115"/>
      <c r="V56" s="116"/>
      <c r="W56" s="117"/>
      <c r="X56" s="95"/>
      <c r="Y56" s="95"/>
      <c r="Z56" s="95"/>
      <c r="AA56" s="96"/>
      <c r="AB56" s="118"/>
      <c r="AC56" s="119"/>
      <c r="AD56" s="120"/>
      <c r="AE56" s="119"/>
      <c r="AF56" s="119"/>
      <c r="AG56" s="120"/>
      <c r="AH56" s="119"/>
      <c r="AI56" s="119"/>
      <c r="AJ56" s="121"/>
      <c r="AK56" s="122"/>
      <c r="AL56" s="2"/>
      <c r="AM56" s="2"/>
      <c r="AN56" s="7"/>
      <c r="AO56" s="6"/>
      <c r="AP56" s="6"/>
      <c r="AQ56" s="6"/>
      <c r="AR56" s="2"/>
      <c r="AS56" s="7"/>
      <c r="AT56" s="7"/>
      <c r="AU56" s="7"/>
      <c r="AV56" s="7"/>
      <c r="AW56" s="7"/>
      <c r="AX56" s="7"/>
      <c r="AY56" s="7"/>
      <c r="AZ56" s="7"/>
      <c r="BA56" s="2"/>
      <c r="BB56" s="123"/>
      <c r="BC56" s="84"/>
      <c r="BD56" s="84"/>
      <c r="BE56" s="2"/>
      <c r="BF56" s="74"/>
      <c r="BG56" s="74"/>
      <c r="BH56" s="74"/>
    </row>
    <row r="57" spans="1:60" ht="12" customHeight="1">
      <c r="A57" s="88"/>
      <c r="B57" s="124" t="s">
        <v>39</v>
      </c>
      <c r="C57" s="125"/>
      <c r="D57" s="126"/>
      <c r="E57" s="127"/>
      <c r="F57" s="127"/>
      <c r="G57" s="128"/>
      <c r="H57" s="129"/>
      <c r="I57" s="130"/>
      <c r="O57" s="131"/>
      <c r="U57" s="132"/>
      <c r="V57" s="74"/>
      <c r="W57" s="94"/>
      <c r="X57" s="95"/>
      <c r="Y57" s="95"/>
      <c r="Z57" s="118"/>
      <c r="AA57" s="96"/>
      <c r="AB57" s="95"/>
      <c r="AC57" s="107"/>
      <c r="AD57" s="107"/>
      <c r="AE57" s="107"/>
      <c r="AF57" s="107"/>
      <c r="AG57" s="107"/>
      <c r="AH57" s="107"/>
      <c r="AI57" s="107"/>
      <c r="AJ57" s="107"/>
      <c r="AK57" s="72"/>
      <c r="AL57" s="2"/>
      <c r="AM57" s="133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2"/>
      <c r="BB57" s="123"/>
      <c r="BC57" s="2"/>
      <c r="BD57" s="84"/>
      <c r="BE57" s="2"/>
      <c r="BF57" s="74"/>
      <c r="BG57" s="5"/>
      <c r="BH57" s="5"/>
    </row>
    <row r="58" spans="1:60" ht="12" customHeight="1">
      <c r="A58" s="134" t="s">
        <v>40</v>
      </c>
      <c r="B58" s="135" t="s">
        <v>41</v>
      </c>
      <c r="C58" s="136">
        <v>150</v>
      </c>
      <c r="D58" s="137">
        <v>4.58</v>
      </c>
      <c r="E58" s="138">
        <v>5.01</v>
      </c>
      <c r="F58" s="139">
        <v>20.52</v>
      </c>
      <c r="G58" s="140">
        <v>145.5</v>
      </c>
      <c r="H58" s="141">
        <v>32</v>
      </c>
      <c r="I58" s="142" t="s">
        <v>42</v>
      </c>
      <c r="K58" s="143"/>
      <c r="L58" s="143"/>
      <c r="M58" s="143"/>
      <c r="N58" s="144"/>
      <c r="O58" s="25"/>
      <c r="U58" s="145"/>
      <c r="V58" s="5"/>
      <c r="W58" s="94"/>
      <c r="X58" s="95"/>
      <c r="Y58" s="95"/>
      <c r="Z58" s="118"/>
      <c r="AA58" s="96"/>
      <c r="AB58" s="146"/>
      <c r="AC58" s="146"/>
      <c r="AD58" s="146"/>
      <c r="AE58" s="146"/>
      <c r="AF58" s="95"/>
      <c r="AG58" s="147"/>
      <c r="AH58" s="95"/>
      <c r="AI58" s="95"/>
      <c r="AJ58" s="107"/>
      <c r="AK58" s="72"/>
      <c r="AL58" s="2"/>
      <c r="AM58" s="2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2"/>
      <c r="BB58" s="5"/>
      <c r="BC58" s="84"/>
      <c r="BD58" s="84"/>
      <c r="BE58" s="2"/>
      <c r="BF58" s="5"/>
      <c r="BG58" s="74"/>
      <c r="BH58" s="74"/>
    </row>
    <row r="59" spans="1:60" ht="12" customHeight="1">
      <c r="A59" s="148" t="s">
        <v>43</v>
      </c>
      <c r="B59" s="149" t="s">
        <v>44</v>
      </c>
      <c r="C59" s="150">
        <v>110</v>
      </c>
      <c r="D59" s="151">
        <v>11.75</v>
      </c>
      <c r="E59" s="152">
        <v>13.07</v>
      </c>
      <c r="F59" s="152">
        <v>18.59</v>
      </c>
      <c r="G59" s="153">
        <v>238.99</v>
      </c>
      <c r="H59" s="154">
        <v>50</v>
      </c>
      <c r="I59" s="155" t="s">
        <v>45</v>
      </c>
      <c r="K59" s="156"/>
      <c r="L59" s="156"/>
      <c r="M59" s="156"/>
      <c r="N59" s="157"/>
      <c r="O59" s="7"/>
      <c r="U59" s="145"/>
      <c r="V59" s="74"/>
      <c r="W59" s="94"/>
      <c r="X59" s="95"/>
      <c r="Y59" s="95"/>
      <c r="Z59" s="95"/>
      <c r="AA59" s="96"/>
      <c r="AB59" s="95"/>
      <c r="AC59" s="95"/>
      <c r="AD59" s="95"/>
      <c r="AE59" s="95"/>
      <c r="AF59" s="95"/>
      <c r="AG59" s="95"/>
      <c r="AH59" s="95"/>
      <c r="AI59" s="95"/>
      <c r="AJ59" s="107"/>
      <c r="AK59" s="72"/>
      <c r="AL59" s="158"/>
      <c r="AM59" s="2"/>
      <c r="AN59" s="7"/>
      <c r="AO59" s="7"/>
      <c r="AP59" s="7"/>
      <c r="AQ59" s="7"/>
      <c r="AR59" s="158"/>
      <c r="AS59" s="2"/>
      <c r="AT59" s="158"/>
      <c r="AU59" s="74"/>
      <c r="AV59" s="74"/>
      <c r="AW59" s="74"/>
      <c r="AX59" s="2"/>
      <c r="AY59" s="2"/>
      <c r="AZ59" s="159"/>
      <c r="BA59" s="2"/>
      <c r="BB59" s="5"/>
      <c r="BC59" s="84"/>
      <c r="BD59" s="84"/>
      <c r="BE59" s="2"/>
      <c r="BF59" s="74"/>
      <c r="BG59" s="74"/>
      <c r="BH59" s="74"/>
    </row>
    <row r="60" spans="1:60" ht="12" customHeight="1">
      <c r="A60" s="160" t="s">
        <v>46</v>
      </c>
      <c r="B60" s="161" t="s">
        <v>47</v>
      </c>
      <c r="C60" s="162">
        <v>200</v>
      </c>
      <c r="D60" s="163">
        <v>0.2</v>
      </c>
      <c r="E60" s="164">
        <v>0</v>
      </c>
      <c r="F60" s="164">
        <v>9.2430000000000003</v>
      </c>
      <c r="G60" s="165">
        <v>37.686</v>
      </c>
      <c r="H60" s="154">
        <v>66</v>
      </c>
      <c r="I60" s="166" t="s">
        <v>48</v>
      </c>
      <c r="K60" s="25"/>
      <c r="L60" s="25"/>
      <c r="M60" s="25"/>
      <c r="N60" s="7"/>
      <c r="O60" s="7"/>
      <c r="U60" s="115"/>
      <c r="V60" s="83"/>
      <c r="W60" s="2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2"/>
      <c r="AK60" s="85"/>
      <c r="AL60" s="2"/>
      <c r="AM60" s="2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2"/>
      <c r="BB60" s="5"/>
      <c r="BC60" s="84"/>
      <c r="BD60" s="84"/>
      <c r="BE60" s="2"/>
      <c r="BF60" s="74"/>
      <c r="BG60" s="74"/>
      <c r="BH60" s="74"/>
    </row>
    <row r="61" spans="1:60" ht="12" customHeight="1">
      <c r="A61" s="167" t="s">
        <v>49</v>
      </c>
      <c r="B61" s="168" t="s">
        <v>50</v>
      </c>
      <c r="C61" s="162">
        <v>30</v>
      </c>
      <c r="D61" s="163">
        <v>1.155</v>
      </c>
      <c r="E61" s="164">
        <v>0.41299999999999998</v>
      </c>
      <c r="F61" s="152">
        <v>16.260000000000002</v>
      </c>
      <c r="G61" s="169">
        <v>73.376999999999995</v>
      </c>
      <c r="H61" s="170">
        <v>9</v>
      </c>
      <c r="I61" s="142" t="s">
        <v>51</v>
      </c>
      <c r="N61" s="7"/>
      <c r="O61" s="7"/>
      <c r="U61" s="132"/>
      <c r="V61" s="74"/>
      <c r="W61" s="73"/>
      <c r="X61" s="95"/>
      <c r="Y61" s="95"/>
      <c r="Z61" s="95"/>
      <c r="AA61" s="96"/>
      <c r="AB61" s="95"/>
      <c r="AC61" s="95"/>
      <c r="AD61" s="119"/>
      <c r="AE61" s="95"/>
      <c r="AF61" s="95"/>
      <c r="AG61" s="95"/>
      <c r="AH61" s="95"/>
      <c r="AI61" s="95"/>
      <c r="AJ61" s="107"/>
      <c r="AK61" s="72"/>
      <c r="AL61" s="2"/>
      <c r="AM61" s="2"/>
      <c r="AN61" s="7"/>
      <c r="AO61" s="7"/>
      <c r="AP61" s="7"/>
      <c r="AQ61" s="171"/>
      <c r="AR61" s="7"/>
      <c r="AS61" s="7"/>
      <c r="AT61" s="7"/>
      <c r="AU61" s="7"/>
      <c r="AV61" s="7"/>
      <c r="AW61" s="7"/>
      <c r="AX61" s="7"/>
      <c r="AY61" s="7"/>
      <c r="AZ61" s="7"/>
      <c r="BA61" s="2"/>
      <c r="BB61" s="99"/>
      <c r="BC61" s="2"/>
      <c r="BD61" s="84"/>
      <c r="BE61" s="2"/>
      <c r="BF61" s="74"/>
      <c r="BG61" s="172"/>
      <c r="BH61" s="74"/>
    </row>
    <row r="62" spans="1:60" ht="12" customHeight="1">
      <c r="A62" s="167"/>
      <c r="B62" s="173" t="s">
        <v>52</v>
      </c>
      <c r="C62" s="174">
        <v>20</v>
      </c>
      <c r="D62" s="175">
        <v>1.1299999999999999</v>
      </c>
      <c r="E62" s="176">
        <v>0.3</v>
      </c>
      <c r="F62" s="176">
        <v>8.3729999999999993</v>
      </c>
      <c r="G62" s="177">
        <v>40.712000000000003</v>
      </c>
      <c r="H62" s="178">
        <v>10</v>
      </c>
      <c r="I62" s="142" t="s">
        <v>51</v>
      </c>
      <c r="N62" s="7"/>
      <c r="O62" s="7"/>
      <c r="U62" s="72"/>
      <c r="V62" s="5"/>
      <c r="W62" s="94"/>
      <c r="X62" s="95"/>
      <c r="Y62" s="95"/>
      <c r="Z62" s="118"/>
      <c r="AA62" s="96"/>
      <c r="AB62" s="95"/>
      <c r="AC62" s="107"/>
      <c r="AD62" s="107"/>
      <c r="AE62" s="107"/>
      <c r="AF62" s="107"/>
      <c r="AG62" s="107"/>
      <c r="AH62" s="107"/>
      <c r="AI62" s="107"/>
      <c r="AJ62" s="107"/>
      <c r="AK62" s="72"/>
      <c r="AL62" s="179"/>
      <c r="AM62" s="180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2"/>
      <c r="BB62" s="2"/>
      <c r="BC62" s="2"/>
      <c r="BD62" s="84"/>
      <c r="BE62" s="2"/>
      <c r="BF62" s="172"/>
      <c r="BG62" s="74"/>
      <c r="BH62" s="74"/>
    </row>
    <row r="63" spans="1:60" ht="12" customHeight="1" thickBot="1">
      <c r="A63" s="181"/>
      <c r="B63" s="182" t="s">
        <v>53</v>
      </c>
      <c r="C63" s="183">
        <v>110</v>
      </c>
      <c r="D63" s="184">
        <v>0.44</v>
      </c>
      <c r="E63" s="185">
        <v>0.44</v>
      </c>
      <c r="F63" s="185">
        <v>10.78</v>
      </c>
      <c r="G63" s="186">
        <v>51.7</v>
      </c>
      <c r="H63" s="187">
        <v>75</v>
      </c>
      <c r="I63" s="188" t="s">
        <v>54</v>
      </c>
      <c r="N63" s="7"/>
      <c r="O63" s="7"/>
      <c r="U63" s="132"/>
      <c r="V63" s="75"/>
      <c r="W63" s="73"/>
      <c r="X63" s="95"/>
      <c r="Y63" s="95"/>
      <c r="Z63" s="118"/>
      <c r="AA63" s="96"/>
      <c r="AB63" s="95"/>
      <c r="AC63" s="107"/>
      <c r="AD63" s="107"/>
      <c r="AE63" s="107"/>
      <c r="AF63" s="107"/>
      <c r="AG63" s="107"/>
      <c r="AH63" s="107"/>
      <c r="AI63" s="107"/>
      <c r="AJ63" s="107"/>
      <c r="AK63" s="2"/>
      <c r="AL63" s="74"/>
      <c r="AM63" s="2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2"/>
      <c r="BB63" s="5"/>
      <c r="BC63" s="84"/>
      <c r="BD63" s="75"/>
      <c r="BE63" s="2"/>
      <c r="BF63" s="74"/>
      <c r="BG63" s="74"/>
      <c r="BH63" s="74"/>
    </row>
    <row r="64" spans="1:60">
      <c r="A64" s="189" t="s">
        <v>55</v>
      </c>
      <c r="C64" s="41">
        <f>SUM(C58:C63)</f>
        <v>620</v>
      </c>
      <c r="D64" s="190">
        <f>SUM(D58:D63)</f>
        <v>19.254999999999999</v>
      </c>
      <c r="E64" s="191">
        <f>SUM(E58:E63)</f>
        <v>19.233000000000001</v>
      </c>
      <c r="F64" s="192">
        <f>SUM(F58:F63)</f>
        <v>83.766000000000005</v>
      </c>
      <c r="G64" s="193">
        <f>SUM(G58:G63)</f>
        <v>587.96500000000003</v>
      </c>
      <c r="H64" s="194" t="s">
        <v>56</v>
      </c>
      <c r="I64" s="195" t="s">
        <v>57</v>
      </c>
      <c r="N64" s="7"/>
      <c r="O64" s="7"/>
      <c r="U64" s="132"/>
      <c r="V64" s="74"/>
      <c r="W64" s="94"/>
      <c r="X64" s="95"/>
      <c r="Y64" s="95"/>
      <c r="Z64" s="95"/>
      <c r="AA64" s="96"/>
      <c r="AB64" s="95"/>
      <c r="AC64" s="119"/>
      <c r="AD64" s="95"/>
      <c r="AE64" s="95"/>
      <c r="AF64" s="95"/>
      <c r="AG64" s="95"/>
      <c r="AH64" s="95"/>
      <c r="AI64" s="107"/>
      <c r="AJ64" s="107"/>
      <c r="AK64" s="2"/>
      <c r="AL64" s="72"/>
      <c r="AM64" s="5"/>
      <c r="AN64" s="84"/>
      <c r="AO64" s="2"/>
      <c r="AP64" s="2"/>
      <c r="AQ64" s="2"/>
      <c r="AR64" s="2"/>
      <c r="AS64" s="2"/>
      <c r="AT64" s="2"/>
      <c r="AU64" s="2"/>
      <c r="AV64" s="2"/>
      <c r="AW64" s="2"/>
      <c r="AX64" s="7"/>
      <c r="AY64" s="7"/>
      <c r="AZ64" s="7"/>
      <c r="BA64" s="72"/>
      <c r="BB64" s="5"/>
      <c r="BC64" s="84"/>
      <c r="BD64" s="75"/>
      <c r="BE64" s="2"/>
      <c r="BF64" s="172"/>
      <c r="BG64" s="74"/>
      <c r="BH64" s="74"/>
    </row>
    <row r="65" spans="1:60">
      <c r="A65" s="196"/>
      <c r="B65" s="197" t="s">
        <v>58</v>
      </c>
      <c r="C65" s="198">
        <v>0.25</v>
      </c>
      <c r="D65" s="199">
        <v>19.25</v>
      </c>
      <c r="E65" s="200">
        <v>19.75</v>
      </c>
      <c r="F65" s="201">
        <v>83.75</v>
      </c>
      <c r="G65" s="202">
        <v>587.5</v>
      </c>
      <c r="H65" s="203">
        <f>G65-G64</f>
        <v>-0.46500000000003183</v>
      </c>
      <c r="I65" s="204" t="s">
        <v>59</v>
      </c>
      <c r="N65" s="7"/>
      <c r="P65" s="1"/>
      <c r="Q65" s="1"/>
      <c r="R65" s="1"/>
      <c r="U65" s="132"/>
      <c r="V65" s="74"/>
      <c r="W65" s="73"/>
      <c r="X65" s="95"/>
      <c r="Y65" s="95"/>
      <c r="Z65" s="95"/>
      <c r="AA65" s="96"/>
      <c r="AB65" s="95"/>
      <c r="AC65" s="95"/>
      <c r="AD65" s="119"/>
      <c r="AE65" s="95"/>
      <c r="AF65" s="95"/>
      <c r="AG65" s="95"/>
      <c r="AH65" s="95"/>
      <c r="AI65" s="95"/>
      <c r="AJ65" s="107"/>
      <c r="AK65" s="2"/>
      <c r="AL65" s="145"/>
      <c r="AM65" s="5"/>
      <c r="AN65" s="84"/>
      <c r="AO65" s="2"/>
      <c r="AP65" s="2"/>
      <c r="AQ65" s="2"/>
      <c r="AR65" s="2"/>
      <c r="AS65" s="2"/>
      <c r="AT65" s="2"/>
      <c r="AU65" s="2"/>
      <c r="AV65" s="2"/>
      <c r="AW65" s="7"/>
      <c r="AX65" s="7"/>
      <c r="AY65" s="7"/>
      <c r="AZ65" s="7"/>
      <c r="BA65" s="72"/>
      <c r="BB65" s="5"/>
      <c r="BC65" s="84"/>
      <c r="BD65" s="84"/>
      <c r="BE65" s="2"/>
      <c r="BF65" s="74"/>
      <c r="BG65" s="74"/>
      <c r="BH65" s="74"/>
    </row>
    <row r="66" spans="1:60" ht="16.2" thickBot="1">
      <c r="A66" s="205"/>
      <c r="B66" s="206" t="s">
        <v>60</v>
      </c>
      <c r="C66" s="207"/>
      <c r="D66" s="208">
        <v>0.01</v>
      </c>
      <c r="E66" s="209">
        <v>-0.65</v>
      </c>
      <c r="F66" s="209">
        <v>0</v>
      </c>
      <c r="G66" s="210">
        <v>0.02</v>
      </c>
      <c r="H66" s="211"/>
      <c r="I66" s="212"/>
      <c r="N66" s="7"/>
      <c r="O66" s="7"/>
      <c r="U66" s="132"/>
      <c r="V66" s="74"/>
      <c r="W66" s="73"/>
      <c r="X66" s="95"/>
      <c r="Y66" s="95"/>
      <c r="Z66" s="118"/>
      <c r="AA66" s="96"/>
      <c r="AB66" s="146"/>
      <c r="AC66" s="146"/>
      <c r="AD66" s="146"/>
      <c r="AE66" s="146"/>
      <c r="AF66" s="95"/>
      <c r="AG66" s="147"/>
      <c r="AH66" s="95"/>
      <c r="AI66" s="95"/>
      <c r="AJ66" s="107"/>
      <c r="AK66" s="2"/>
      <c r="AL66" s="2"/>
      <c r="AM66" s="2"/>
      <c r="AN66" s="2"/>
      <c r="AO66" s="2"/>
      <c r="AP66" s="158"/>
      <c r="AQ66" s="213"/>
      <c r="AR66" s="2"/>
      <c r="AS66" s="158"/>
      <c r="AT66" s="158"/>
      <c r="AU66" s="2"/>
      <c r="AV66" s="214"/>
      <c r="AW66" s="2"/>
      <c r="AX66" s="2"/>
      <c r="AY66" s="2"/>
      <c r="AZ66" s="2"/>
      <c r="BA66" s="72"/>
      <c r="BB66" s="5"/>
      <c r="BC66" s="215"/>
      <c r="BD66" s="84"/>
      <c r="BE66" s="2"/>
      <c r="BF66" s="74"/>
      <c r="BG66" s="74"/>
      <c r="BH66" s="74"/>
    </row>
    <row r="67" spans="1:60" ht="12" customHeight="1">
      <c r="A67" s="216"/>
      <c r="B67" s="217" t="s">
        <v>61</v>
      </c>
      <c r="C67" s="218"/>
      <c r="D67" s="219"/>
      <c r="E67" s="220"/>
      <c r="F67" s="220"/>
      <c r="G67" s="220"/>
      <c r="H67" s="221"/>
      <c r="I67" s="222"/>
      <c r="N67" s="7"/>
      <c r="U67" s="132"/>
      <c r="V67" s="74"/>
      <c r="W67" s="73"/>
      <c r="X67" s="95"/>
      <c r="Y67" s="95"/>
      <c r="Z67" s="95"/>
      <c r="AA67" s="96"/>
      <c r="AB67" s="95"/>
      <c r="AC67" s="95"/>
      <c r="AD67" s="95"/>
      <c r="AE67" s="95"/>
      <c r="AF67" s="95"/>
      <c r="AG67" s="95"/>
      <c r="AH67" s="95"/>
      <c r="AI67" s="95"/>
      <c r="AJ67" s="107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95"/>
      <c r="AZ67" s="95"/>
      <c r="BA67" s="95"/>
      <c r="BB67" s="95"/>
      <c r="BC67" s="95"/>
      <c r="BD67" s="95"/>
      <c r="BE67" s="95"/>
      <c r="BF67" s="95"/>
      <c r="BG67" s="84"/>
      <c r="BH67" s="84"/>
    </row>
    <row r="68" spans="1:60" ht="12" customHeight="1">
      <c r="A68" s="223"/>
      <c r="B68" s="224" t="s">
        <v>62</v>
      </c>
      <c r="C68" s="225">
        <v>60</v>
      </c>
      <c r="D68" s="151">
        <v>0.7</v>
      </c>
      <c r="E68" s="152">
        <v>0.1</v>
      </c>
      <c r="F68" s="152">
        <v>2.2999999999999998</v>
      </c>
      <c r="G68" s="169">
        <v>12.8</v>
      </c>
      <c r="H68" s="226">
        <v>2</v>
      </c>
      <c r="I68" s="166" t="s">
        <v>63</v>
      </c>
      <c r="N68" s="7"/>
      <c r="O68" s="7"/>
      <c r="U68" s="132"/>
      <c r="V68" s="74"/>
      <c r="W68" s="73"/>
      <c r="X68" s="95"/>
      <c r="Y68" s="95"/>
      <c r="Z68" s="95"/>
      <c r="AA68" s="96"/>
      <c r="AB68" s="95"/>
      <c r="AC68" s="119"/>
      <c r="AD68" s="95"/>
      <c r="AE68" s="95"/>
      <c r="AF68" s="95"/>
      <c r="AG68" s="95"/>
      <c r="AH68" s="95"/>
      <c r="AI68" s="95"/>
      <c r="AJ68" s="107"/>
      <c r="AK68" s="123"/>
      <c r="AL68" s="2"/>
      <c r="AM68" s="2"/>
      <c r="AN68" s="2"/>
      <c r="AO68" s="158"/>
      <c r="AP68" s="158"/>
      <c r="AQ68" s="2"/>
      <c r="AR68" s="158"/>
      <c r="AS68" s="158"/>
      <c r="AT68" s="2"/>
      <c r="AU68" s="5"/>
      <c r="AV68" s="2"/>
      <c r="AW68" s="2"/>
      <c r="AX68" s="2"/>
      <c r="AY68" s="95"/>
      <c r="AZ68" s="107"/>
      <c r="BA68" s="107"/>
      <c r="BB68" s="107"/>
      <c r="BC68" s="107"/>
      <c r="BD68" s="107"/>
      <c r="BE68" s="107"/>
      <c r="BF68" s="107"/>
      <c r="BG68" s="84"/>
      <c r="BH68" s="84"/>
    </row>
    <row r="69" spans="1:60" ht="12" customHeight="1">
      <c r="A69" s="227" t="s">
        <v>40</v>
      </c>
      <c r="B69" s="228" t="s">
        <v>64</v>
      </c>
      <c r="C69" s="229">
        <v>200</v>
      </c>
      <c r="D69" s="163">
        <v>1.6</v>
      </c>
      <c r="E69" s="164">
        <v>3.62</v>
      </c>
      <c r="F69" s="164">
        <v>16.059999999999999</v>
      </c>
      <c r="G69" s="169">
        <v>103.22</v>
      </c>
      <c r="H69" s="226">
        <v>19</v>
      </c>
      <c r="I69" s="230" t="s">
        <v>65</v>
      </c>
      <c r="K69" s="231"/>
      <c r="L69" s="231"/>
      <c r="M69" s="231"/>
      <c r="N69" s="232"/>
      <c r="O69" s="7"/>
      <c r="U69" s="94"/>
      <c r="V69" s="233"/>
      <c r="W69" s="84"/>
      <c r="X69" s="234"/>
      <c r="Y69" s="235"/>
      <c r="Z69" s="236"/>
      <c r="AA69" s="237"/>
      <c r="AB69" s="238"/>
      <c r="AC69" s="236"/>
      <c r="AD69" s="239"/>
      <c r="AE69" s="236"/>
      <c r="AF69" s="240"/>
      <c r="AG69" s="237"/>
      <c r="AH69" s="237"/>
      <c r="AI69" s="236"/>
      <c r="AJ69" s="241"/>
      <c r="AK69" s="145"/>
      <c r="AL69" s="242"/>
      <c r="AM69" s="243"/>
      <c r="AN69" s="244"/>
      <c r="AO69" s="245"/>
      <c r="AP69" s="246"/>
      <c r="AQ69" s="246"/>
      <c r="AR69" s="246"/>
      <c r="AS69" s="246"/>
      <c r="AT69" s="246"/>
      <c r="AU69" s="246"/>
      <c r="AV69" s="242"/>
      <c r="AW69" s="242"/>
      <c r="AX69" s="247"/>
      <c r="AY69" s="95"/>
      <c r="AZ69" s="95"/>
      <c r="BA69" s="95"/>
      <c r="BB69" s="118"/>
      <c r="BC69" s="95"/>
      <c r="BD69" s="119"/>
      <c r="BE69" s="95"/>
      <c r="BF69" s="95"/>
      <c r="BG69" s="84"/>
      <c r="BH69" s="84"/>
    </row>
    <row r="70" spans="1:60" ht="12" customHeight="1">
      <c r="A70" s="248" t="s">
        <v>43</v>
      </c>
      <c r="B70" s="249" t="s">
        <v>66</v>
      </c>
      <c r="C70" s="250">
        <v>100</v>
      </c>
      <c r="D70" s="251">
        <v>14.06</v>
      </c>
      <c r="E70" s="252">
        <v>16.79</v>
      </c>
      <c r="F70" s="164">
        <v>13.888999999999999</v>
      </c>
      <c r="G70" s="169">
        <v>262.90600000000001</v>
      </c>
      <c r="H70" s="253">
        <v>42</v>
      </c>
      <c r="I70" s="254" t="s">
        <v>67</v>
      </c>
      <c r="K70" s="25"/>
      <c r="L70" s="25"/>
      <c r="M70" s="25"/>
      <c r="N70" s="7"/>
      <c r="O70" s="7"/>
      <c r="U70" s="2"/>
      <c r="V70" s="255"/>
      <c r="W70" s="2"/>
      <c r="X70" s="256"/>
      <c r="Y70" s="256"/>
      <c r="Z70" s="256"/>
      <c r="AA70" s="256"/>
      <c r="AB70" s="257"/>
      <c r="AC70" s="256"/>
      <c r="AD70" s="256"/>
      <c r="AE70" s="256"/>
      <c r="AF70" s="258"/>
      <c r="AG70" s="258"/>
      <c r="AH70" s="256"/>
      <c r="AI70" s="256"/>
      <c r="AJ70" s="259"/>
      <c r="AK70" s="145"/>
      <c r="AL70" s="12"/>
      <c r="AM70" s="12"/>
      <c r="AN70" s="12"/>
      <c r="AO70" s="260"/>
      <c r="AP70" s="12"/>
      <c r="AQ70" s="12"/>
      <c r="AR70" s="12"/>
      <c r="AS70" s="12"/>
      <c r="AT70" s="12"/>
      <c r="AU70" s="12"/>
      <c r="AV70" s="12"/>
      <c r="AW70" s="12"/>
      <c r="AX70" s="12"/>
      <c r="AY70" s="261"/>
      <c r="AZ70" s="95"/>
      <c r="BA70" s="95"/>
      <c r="BB70" s="118"/>
      <c r="BC70" s="147"/>
      <c r="BD70" s="119"/>
      <c r="BE70" s="95"/>
      <c r="BF70" s="95"/>
      <c r="BG70" s="84"/>
      <c r="BH70" s="84"/>
    </row>
    <row r="71" spans="1:60" ht="12" customHeight="1">
      <c r="A71" s="262" t="s">
        <v>46</v>
      </c>
      <c r="B71" s="263" t="s">
        <v>68</v>
      </c>
      <c r="C71" s="264">
        <v>150</v>
      </c>
      <c r="D71" s="163">
        <v>5.3019999999999996</v>
      </c>
      <c r="E71" s="164">
        <v>5.141</v>
      </c>
      <c r="F71" s="164">
        <v>21.17</v>
      </c>
      <c r="G71" s="169">
        <v>152.03</v>
      </c>
      <c r="H71" s="253">
        <v>34</v>
      </c>
      <c r="I71" s="254" t="s">
        <v>69</v>
      </c>
      <c r="K71" s="25"/>
      <c r="L71" s="25"/>
      <c r="M71" s="231"/>
      <c r="N71" s="232"/>
      <c r="O71" s="7"/>
      <c r="U71" s="2"/>
      <c r="V71" s="2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2"/>
      <c r="AK71" s="145"/>
      <c r="AL71" s="95"/>
      <c r="AM71" s="95"/>
      <c r="AN71" s="95"/>
      <c r="AO71" s="96"/>
      <c r="AP71" s="146"/>
      <c r="AQ71" s="146"/>
      <c r="AR71" s="146"/>
      <c r="AS71" s="146"/>
      <c r="AT71" s="95"/>
      <c r="AU71" s="147"/>
      <c r="AV71" s="95"/>
      <c r="AW71" s="95"/>
      <c r="AX71" s="107"/>
      <c r="AY71" s="95"/>
      <c r="AZ71" s="95"/>
      <c r="BA71" s="95"/>
      <c r="BB71" s="118"/>
      <c r="BC71" s="147"/>
      <c r="BD71" s="95"/>
      <c r="BE71" s="147"/>
      <c r="BF71" s="95"/>
      <c r="BG71" s="84"/>
      <c r="BH71" s="84"/>
    </row>
    <row r="72" spans="1:60" ht="12" customHeight="1">
      <c r="A72" s="265" t="s">
        <v>49</v>
      </c>
      <c r="B72" s="173" t="s">
        <v>70</v>
      </c>
      <c r="C72" s="162">
        <v>200</v>
      </c>
      <c r="D72" s="266">
        <v>1</v>
      </c>
      <c r="E72" s="267">
        <v>0.2</v>
      </c>
      <c r="F72" s="267">
        <v>20.2</v>
      </c>
      <c r="G72" s="268">
        <v>86</v>
      </c>
      <c r="H72" s="253">
        <v>74</v>
      </c>
      <c r="I72" s="269" t="s">
        <v>71</v>
      </c>
      <c r="K72" s="25"/>
      <c r="L72" s="25"/>
      <c r="M72" s="25"/>
      <c r="N72" s="7"/>
      <c r="O72" s="7"/>
      <c r="U72" s="179"/>
      <c r="V72" s="270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"/>
      <c r="AK72" s="72"/>
      <c r="AL72" s="271"/>
      <c r="AM72" s="271"/>
      <c r="AN72" s="271"/>
      <c r="AO72" s="272"/>
      <c r="AP72" s="271"/>
      <c r="AQ72" s="271"/>
      <c r="AR72" s="273"/>
      <c r="AS72" s="271"/>
      <c r="AT72" s="273"/>
      <c r="AU72" s="273"/>
      <c r="AV72" s="271"/>
      <c r="AW72" s="271"/>
      <c r="AX72" s="271"/>
      <c r="AY72" s="2"/>
      <c r="AZ72" s="2"/>
      <c r="BA72" s="2"/>
      <c r="BB72" s="2"/>
      <c r="BC72" s="84"/>
      <c r="BD72" s="84"/>
      <c r="BE72" s="84"/>
      <c r="BF72" s="84"/>
      <c r="BG72" s="84"/>
      <c r="BH72" s="84"/>
    </row>
    <row r="73" spans="1:60" ht="12" customHeight="1">
      <c r="A73" s="223"/>
      <c r="B73" s="228" t="s">
        <v>50</v>
      </c>
      <c r="C73" s="162">
        <v>50</v>
      </c>
      <c r="D73" s="163">
        <v>1.925</v>
      </c>
      <c r="E73" s="164">
        <v>0.68799999999999994</v>
      </c>
      <c r="F73" s="152">
        <v>27.1</v>
      </c>
      <c r="G73" s="169">
        <v>122.292</v>
      </c>
      <c r="H73" s="226">
        <v>9</v>
      </c>
      <c r="I73" s="166" t="s">
        <v>51</v>
      </c>
      <c r="K73" s="25"/>
      <c r="L73" s="25"/>
      <c r="M73" s="274"/>
      <c r="N73" s="274"/>
      <c r="O73" s="7"/>
      <c r="U73" s="2"/>
      <c r="V73" s="2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2"/>
      <c r="AK73" s="7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84"/>
      <c r="BD73" s="84"/>
      <c r="BE73" s="84"/>
      <c r="BF73" s="84"/>
      <c r="BG73" s="84"/>
      <c r="BH73" s="84"/>
    </row>
    <row r="74" spans="1:60" ht="12" customHeight="1" thickBot="1">
      <c r="A74" s="223"/>
      <c r="B74" s="275" t="s">
        <v>52</v>
      </c>
      <c r="C74" s="276">
        <v>40</v>
      </c>
      <c r="D74" s="151">
        <v>2.2599999999999998</v>
      </c>
      <c r="E74" s="164">
        <v>0.6</v>
      </c>
      <c r="F74" s="164">
        <v>16.745999999999999</v>
      </c>
      <c r="G74" s="169">
        <v>81.424000000000007</v>
      </c>
      <c r="H74" s="277">
        <v>10</v>
      </c>
      <c r="I74" s="254" t="s">
        <v>51</v>
      </c>
      <c r="K74" s="25"/>
      <c r="L74" s="25"/>
      <c r="M74" s="25"/>
      <c r="N74" s="7"/>
      <c r="O74" s="7"/>
      <c r="U74" s="72"/>
      <c r="V74" s="73"/>
      <c r="W74" s="73"/>
      <c r="X74" s="74"/>
      <c r="Y74" s="74"/>
      <c r="Z74" s="74"/>
      <c r="AA74" s="75"/>
      <c r="AB74" s="75"/>
      <c r="AC74" s="76"/>
      <c r="AD74" s="74"/>
      <c r="AE74" s="74"/>
      <c r="AF74" s="75"/>
      <c r="AG74" s="74"/>
      <c r="AH74" s="74"/>
      <c r="AI74" s="74"/>
      <c r="AJ74" s="74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14"/>
      <c r="AV74" s="2"/>
      <c r="AW74" s="214"/>
      <c r="AX74" s="2"/>
      <c r="AY74" s="2"/>
      <c r="AZ74" s="2"/>
      <c r="BA74" s="2"/>
      <c r="BB74" s="2"/>
      <c r="BC74" s="84"/>
      <c r="BD74" s="84"/>
      <c r="BE74" s="84"/>
      <c r="BF74" s="84"/>
      <c r="BG74" s="278"/>
      <c r="BH74" s="84"/>
    </row>
    <row r="75" spans="1:60" ht="15.6">
      <c r="A75" s="279" t="s">
        <v>72</v>
      </c>
      <c r="B75" s="280"/>
      <c r="C75" s="281">
        <f>SUM(C68:C74)</f>
        <v>800</v>
      </c>
      <c r="D75" s="282">
        <f>SUM(D68:D74)</f>
        <v>26.847000000000001</v>
      </c>
      <c r="E75" s="191">
        <f>SUM(E68:E74)</f>
        <v>27.138999999999996</v>
      </c>
      <c r="F75" s="283">
        <f>SUM(F68:F74)</f>
        <v>117.46499999999999</v>
      </c>
      <c r="G75" s="284">
        <f>SUM(G68:G74)</f>
        <v>820.67200000000003</v>
      </c>
      <c r="H75" s="285" t="s">
        <v>56</v>
      </c>
      <c r="I75" s="195" t="s">
        <v>57</v>
      </c>
      <c r="K75" s="25"/>
      <c r="L75" s="25"/>
      <c r="M75" s="156"/>
      <c r="N75" s="232"/>
      <c r="O75" s="7"/>
      <c r="U75" s="72"/>
      <c r="V75" s="2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98"/>
      <c r="AL75" s="2"/>
      <c r="AM75" s="2"/>
      <c r="AN75" s="2"/>
      <c r="AO75" s="286"/>
      <c r="AP75" s="2"/>
      <c r="AQ75" s="2"/>
      <c r="AR75" s="2"/>
      <c r="AS75" s="2"/>
      <c r="AT75" s="2"/>
      <c r="AU75" s="2"/>
      <c r="AV75" s="2"/>
      <c r="AW75" s="214"/>
      <c r="AX75" s="2"/>
      <c r="AY75" s="94"/>
      <c r="AZ75" s="2"/>
      <c r="BA75" s="2"/>
      <c r="BB75" s="2"/>
      <c r="BC75" s="2"/>
      <c r="BD75" s="2"/>
      <c r="BE75" s="2"/>
      <c r="BF75" s="84"/>
      <c r="BG75" s="84"/>
      <c r="BH75" s="84"/>
    </row>
    <row r="76" spans="1:60" ht="15.6">
      <c r="A76" s="287"/>
      <c r="B76" s="197" t="s">
        <v>58</v>
      </c>
      <c r="C76" s="198">
        <v>0.35</v>
      </c>
      <c r="D76" s="199">
        <v>26.95</v>
      </c>
      <c r="E76" s="200">
        <v>27.65</v>
      </c>
      <c r="F76" s="201">
        <v>117.25</v>
      </c>
      <c r="G76" s="288">
        <v>822.5</v>
      </c>
      <c r="H76" s="289">
        <f>G76-G75</f>
        <v>1.8279999999999745</v>
      </c>
      <c r="I76" s="204" t="s">
        <v>59</v>
      </c>
      <c r="K76" s="25"/>
      <c r="L76" s="25"/>
      <c r="M76" s="25"/>
      <c r="N76" s="7"/>
      <c r="O76" s="7"/>
      <c r="U76" s="2"/>
      <c r="V76" s="83"/>
      <c r="W76" s="2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98"/>
      <c r="BB76" s="2"/>
      <c r="BC76" s="99"/>
      <c r="BD76" s="2"/>
      <c r="BE76" s="2"/>
      <c r="BF76" s="84"/>
      <c r="BG76" s="84"/>
      <c r="BH76" s="84"/>
    </row>
    <row r="77" spans="1:60" ht="15" thickBot="1">
      <c r="A77" s="205"/>
      <c r="B77" s="290" t="s">
        <v>60</v>
      </c>
      <c r="C77" s="207"/>
      <c r="D77" s="208">
        <v>-0.13</v>
      </c>
      <c r="E77" s="209">
        <v>-0.65</v>
      </c>
      <c r="F77" s="209">
        <v>0.06</v>
      </c>
      <c r="G77" s="291">
        <v>-0.08</v>
      </c>
      <c r="H77" s="292"/>
      <c r="I77" s="212"/>
      <c r="K77" s="25"/>
      <c r="L77" s="25"/>
      <c r="M77" s="25"/>
      <c r="N77" s="293"/>
      <c r="O77" s="7"/>
      <c r="U77" s="294"/>
      <c r="V77" s="5"/>
      <c r="W77" s="73"/>
      <c r="X77" s="95"/>
      <c r="Y77" s="95"/>
      <c r="Z77" s="95"/>
      <c r="AA77" s="96"/>
      <c r="AB77" s="95"/>
      <c r="AC77" s="95"/>
      <c r="AD77" s="95"/>
      <c r="AE77" s="95"/>
      <c r="AF77" s="95"/>
      <c r="AG77" s="95"/>
      <c r="AH77" s="95"/>
      <c r="AI77" s="95"/>
      <c r="AJ77" s="107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83"/>
      <c r="BC77" s="2"/>
      <c r="BD77" s="2"/>
      <c r="BE77" s="2"/>
      <c r="BF77" s="84"/>
      <c r="BG77" s="84"/>
      <c r="BH77" s="84"/>
    </row>
    <row r="78" spans="1:60" ht="26.4">
      <c r="A78" s="296" t="s">
        <v>73</v>
      </c>
      <c r="B78" s="280" t="s">
        <v>74</v>
      </c>
      <c r="C78" s="297"/>
      <c r="D78" s="298">
        <f>D75+D64</f>
        <v>46.102000000000004</v>
      </c>
      <c r="E78" s="299">
        <f>E75+E64</f>
        <v>46.372</v>
      </c>
      <c r="F78" s="299">
        <f>F75+F64</f>
        <v>201.23099999999999</v>
      </c>
      <c r="G78" s="300">
        <f>G75+G64</f>
        <v>1408.6370000000002</v>
      </c>
      <c r="H78" s="194" t="s">
        <v>56</v>
      </c>
      <c r="I78" s="195" t="s">
        <v>57</v>
      </c>
      <c r="K78" s="25"/>
      <c r="L78" s="25"/>
      <c r="M78" s="25"/>
      <c r="N78" s="7"/>
      <c r="O78" s="25"/>
      <c r="X78" s="95"/>
      <c r="Y78" s="95"/>
      <c r="Z78" s="95"/>
      <c r="AA78" s="96"/>
      <c r="AB78" s="95"/>
      <c r="AC78" s="107"/>
      <c r="AD78" s="107"/>
      <c r="AE78" s="107"/>
      <c r="AF78" s="107"/>
      <c r="AG78" s="107"/>
      <c r="AH78" s="107"/>
      <c r="AI78" s="107"/>
      <c r="AJ78" s="107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84"/>
      <c r="AZ78" s="2"/>
      <c r="BA78" s="301"/>
      <c r="BB78" s="5"/>
      <c r="BC78" s="84"/>
      <c r="BD78" s="2"/>
      <c r="BE78" s="2"/>
      <c r="BF78" s="74"/>
      <c r="BG78" s="74"/>
      <c r="BH78" s="74"/>
    </row>
    <row r="79" spans="1:60">
      <c r="A79" s="302"/>
      <c r="B79" s="303" t="s">
        <v>58</v>
      </c>
      <c r="C79" s="304">
        <v>0.6</v>
      </c>
      <c r="D79" s="305">
        <v>46.2</v>
      </c>
      <c r="E79" s="306">
        <v>47.4</v>
      </c>
      <c r="F79" s="307">
        <v>201</v>
      </c>
      <c r="G79" s="308">
        <v>1410</v>
      </c>
      <c r="H79" s="309">
        <f>G79-G78</f>
        <v>1.362999999999829</v>
      </c>
      <c r="I79" s="204" t="s">
        <v>59</v>
      </c>
      <c r="K79" s="25"/>
      <c r="L79" s="25"/>
      <c r="M79" s="25"/>
      <c r="N79" s="7"/>
      <c r="O79" s="25"/>
      <c r="X79" s="95"/>
      <c r="Y79" s="95"/>
      <c r="Z79" s="95"/>
      <c r="AA79" s="96"/>
      <c r="AB79" s="95"/>
      <c r="AC79" s="95"/>
      <c r="AD79" s="95"/>
      <c r="AE79" s="95"/>
      <c r="AF79" s="95"/>
      <c r="AG79" s="95"/>
      <c r="AH79" s="95"/>
      <c r="AI79" s="95"/>
      <c r="AJ79" s="107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145"/>
      <c r="BB79" s="5"/>
      <c r="BC79" s="310"/>
      <c r="BD79" s="2"/>
      <c r="BE79" s="2"/>
      <c r="BF79" s="172"/>
      <c r="BG79" s="5"/>
      <c r="BH79" s="5"/>
    </row>
    <row r="80" spans="1:60" ht="15" thickBot="1">
      <c r="A80" s="205"/>
      <c r="B80" s="290" t="s">
        <v>60</v>
      </c>
      <c r="C80" s="207"/>
      <c r="D80" s="208">
        <v>-0.13</v>
      </c>
      <c r="E80" s="209">
        <v>-1.3</v>
      </c>
      <c r="F80" s="209">
        <v>7.0000000000000007E-2</v>
      </c>
      <c r="G80" s="210">
        <v>-0.06</v>
      </c>
      <c r="H80" s="311"/>
      <c r="I80" s="312"/>
      <c r="N80" s="7"/>
      <c r="X80" s="95"/>
      <c r="Y80" s="95"/>
      <c r="Z80" s="95"/>
      <c r="AA80" s="96"/>
      <c r="AB80" s="95"/>
      <c r="AC80" s="95"/>
      <c r="AD80" s="95"/>
      <c r="AE80" s="95"/>
      <c r="AF80" s="95"/>
      <c r="AG80" s="95"/>
      <c r="AH80" s="95"/>
      <c r="AI80" s="95"/>
      <c r="AJ80" s="107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72"/>
      <c r="BB80" s="5"/>
      <c r="BC80" s="84"/>
      <c r="BD80" s="2"/>
      <c r="BE80" s="2"/>
      <c r="BF80" s="74"/>
      <c r="BG80" s="74"/>
      <c r="BH80" s="74"/>
    </row>
    <row r="81" spans="1:60" ht="10.8" customHeight="1" thickBot="1">
      <c r="N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45"/>
      <c r="BB81" s="5"/>
      <c r="BC81" s="84"/>
      <c r="BD81" s="2"/>
      <c r="BE81" s="2"/>
      <c r="BF81" s="74"/>
      <c r="BG81" s="74"/>
      <c r="BH81" s="74"/>
    </row>
    <row r="82" spans="1:60" ht="10.8" customHeight="1" thickBot="1">
      <c r="A82" s="87" t="s">
        <v>18</v>
      </c>
      <c r="B82" s="88"/>
      <c r="C82" s="89" t="s">
        <v>19</v>
      </c>
      <c r="D82" s="90" t="s">
        <v>20</v>
      </c>
      <c r="E82" s="90"/>
      <c r="F82" s="90"/>
      <c r="G82" s="91" t="s">
        <v>21</v>
      </c>
      <c r="H82" s="92" t="s">
        <v>22</v>
      </c>
      <c r="I82" s="93" t="s">
        <v>23</v>
      </c>
      <c r="N82" s="7"/>
      <c r="X82" s="95"/>
      <c r="Y82" s="95"/>
      <c r="Z82" s="118"/>
      <c r="AA82" s="96"/>
      <c r="AB82" s="95"/>
      <c r="AC82" s="107"/>
      <c r="AD82" s="107"/>
      <c r="AE82" s="107"/>
      <c r="AF82" s="107"/>
      <c r="AG82" s="107"/>
      <c r="AH82" s="107"/>
      <c r="AI82" s="107"/>
      <c r="AJ82" s="107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45"/>
      <c r="BB82" s="5"/>
      <c r="BC82" s="84"/>
      <c r="BD82" s="2"/>
      <c r="BE82" s="2"/>
      <c r="BF82" s="5"/>
      <c r="BG82" s="74"/>
      <c r="BH82" s="74"/>
    </row>
    <row r="83" spans="1:60" ht="10.8" customHeight="1">
      <c r="A83" s="100" t="s">
        <v>24</v>
      </c>
      <c r="B83" s="101" t="s">
        <v>25</v>
      </c>
      <c r="C83" s="102" t="s">
        <v>26</v>
      </c>
      <c r="D83" s="103" t="s">
        <v>27</v>
      </c>
      <c r="E83" s="103" t="s">
        <v>28</v>
      </c>
      <c r="F83" s="103" t="s">
        <v>29</v>
      </c>
      <c r="G83" s="104" t="s">
        <v>30</v>
      </c>
      <c r="H83" s="105" t="s">
        <v>31</v>
      </c>
      <c r="I83" s="106" t="s">
        <v>32</v>
      </c>
      <c r="N83" s="7"/>
      <c r="X83" s="95"/>
      <c r="Y83" s="95"/>
      <c r="Z83" s="95"/>
      <c r="AA83" s="96"/>
      <c r="AB83" s="95"/>
      <c r="AC83" s="95"/>
      <c r="AD83" s="95"/>
      <c r="AE83" s="95"/>
      <c r="AF83" s="95"/>
      <c r="AG83" s="95"/>
      <c r="AH83" s="95"/>
      <c r="AI83" s="95"/>
      <c r="AJ83" s="107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99"/>
      <c r="BC83" s="2"/>
      <c r="BD83" s="2"/>
      <c r="BE83" s="2"/>
      <c r="BF83" s="74"/>
      <c r="BG83" s="85"/>
      <c r="BH83" s="74"/>
    </row>
    <row r="84" spans="1:60" ht="10.8" customHeight="1" thickBot="1">
      <c r="A84" s="108"/>
      <c r="B84" s="109"/>
      <c r="C84" s="110"/>
      <c r="D84" s="111" t="s">
        <v>33</v>
      </c>
      <c r="E84" s="111" t="s">
        <v>34</v>
      </c>
      <c r="F84" s="111" t="s">
        <v>35</v>
      </c>
      <c r="G84" s="112" t="s">
        <v>36</v>
      </c>
      <c r="H84" s="113" t="s">
        <v>37</v>
      </c>
      <c r="I84" s="114" t="s">
        <v>38</v>
      </c>
      <c r="N84" s="7"/>
      <c r="X84" s="95"/>
      <c r="Y84" s="95"/>
      <c r="Z84" s="95"/>
      <c r="AA84" s="96"/>
      <c r="AB84" s="95"/>
      <c r="AC84" s="95"/>
      <c r="AD84" s="95"/>
      <c r="AE84" s="95"/>
      <c r="AF84" s="95"/>
      <c r="AG84" s="95"/>
      <c r="AH84" s="95"/>
      <c r="AI84" s="95"/>
      <c r="AJ84" s="107"/>
      <c r="AK84" s="2"/>
      <c r="AL84" s="98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99"/>
      <c r="BC84" s="2"/>
      <c r="BD84" s="2"/>
      <c r="BE84" s="2"/>
      <c r="BF84" s="74"/>
      <c r="BG84" s="74"/>
      <c r="BH84" s="74"/>
    </row>
    <row r="85" spans="1:60" ht="10.8" customHeight="1">
      <c r="A85" s="88"/>
      <c r="B85" s="313" t="s">
        <v>39</v>
      </c>
      <c r="C85" s="314"/>
      <c r="D85" s="315"/>
      <c r="E85" s="316"/>
      <c r="F85" s="316"/>
      <c r="G85" s="128"/>
      <c r="H85" s="317"/>
      <c r="I85" s="130"/>
      <c r="N85" s="7"/>
      <c r="X85" s="95"/>
      <c r="Y85" s="95"/>
      <c r="Z85" s="95"/>
      <c r="AA85" s="96"/>
      <c r="AB85" s="95"/>
      <c r="AC85" s="95"/>
      <c r="AD85" s="95"/>
      <c r="AE85" s="95"/>
      <c r="AF85" s="95"/>
      <c r="AG85" s="95"/>
      <c r="AH85" s="95"/>
      <c r="AI85" s="95"/>
      <c r="AJ85" s="107"/>
      <c r="AK85" s="2"/>
      <c r="AL85" s="2"/>
      <c r="AM85" s="2"/>
      <c r="AN85" s="310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74"/>
      <c r="BG85" s="74"/>
      <c r="BH85" s="74"/>
    </row>
    <row r="86" spans="1:60" ht="10.8" customHeight="1">
      <c r="A86" s="134" t="s">
        <v>40</v>
      </c>
      <c r="B86" s="318" t="s">
        <v>75</v>
      </c>
      <c r="C86" s="319" t="s">
        <v>76</v>
      </c>
      <c r="D86" s="320">
        <v>14.74</v>
      </c>
      <c r="E86" s="321">
        <v>15.79</v>
      </c>
      <c r="F86" s="267">
        <v>48.67</v>
      </c>
      <c r="G86" s="322">
        <v>370.81</v>
      </c>
      <c r="H86" s="323">
        <v>62</v>
      </c>
      <c r="I86" s="254" t="s">
        <v>77</v>
      </c>
      <c r="N86" s="7"/>
      <c r="X86" s="95"/>
      <c r="Y86" s="95"/>
      <c r="Z86" s="95"/>
      <c r="AA86" s="96"/>
      <c r="AB86" s="95"/>
      <c r="AC86" s="95"/>
      <c r="AD86" s="95"/>
      <c r="AE86" s="95"/>
      <c r="AF86" s="95"/>
      <c r="AG86" s="95"/>
      <c r="AH86" s="95"/>
      <c r="AI86" s="95"/>
      <c r="AJ86" s="107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23"/>
      <c r="BB86" s="5"/>
      <c r="BC86" s="84"/>
      <c r="BD86" s="2"/>
      <c r="BE86" s="2"/>
      <c r="BF86" s="74"/>
      <c r="BG86" s="5"/>
      <c r="BH86" s="5"/>
    </row>
    <row r="87" spans="1:60" ht="10.8" customHeight="1">
      <c r="A87" s="148" t="s">
        <v>43</v>
      </c>
      <c r="B87" s="324" t="s">
        <v>78</v>
      </c>
      <c r="C87" s="325"/>
      <c r="D87" s="326"/>
      <c r="E87" s="327"/>
      <c r="F87" s="328"/>
      <c r="G87" s="329"/>
      <c r="H87" s="330"/>
      <c r="I87" s="331"/>
      <c r="N87" s="7"/>
      <c r="X87" s="332"/>
      <c r="Y87" s="95"/>
      <c r="Z87" s="95"/>
      <c r="AA87" s="96"/>
      <c r="AB87" s="146"/>
      <c r="AC87" s="146"/>
      <c r="AD87" s="146"/>
      <c r="AE87" s="146"/>
      <c r="AF87" s="95"/>
      <c r="AG87" s="147"/>
      <c r="AH87" s="95"/>
      <c r="AI87" s="95"/>
      <c r="AJ87" s="107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72"/>
      <c r="BB87" s="5"/>
      <c r="BC87" s="84"/>
      <c r="BD87" s="2"/>
      <c r="BE87" s="2"/>
      <c r="BF87" s="74"/>
      <c r="BG87" s="5"/>
      <c r="BH87" s="5"/>
    </row>
    <row r="88" spans="1:60" ht="10.8" customHeight="1">
      <c r="A88" s="160" t="s">
        <v>46</v>
      </c>
      <c r="B88" s="333" t="s">
        <v>79</v>
      </c>
      <c r="C88" s="334">
        <v>15</v>
      </c>
      <c r="D88" s="335">
        <v>3.5</v>
      </c>
      <c r="E88" s="336">
        <v>4.4000000000000004</v>
      </c>
      <c r="F88" s="328">
        <v>0</v>
      </c>
      <c r="G88" s="337">
        <v>53.8</v>
      </c>
      <c r="H88" s="330">
        <v>7</v>
      </c>
      <c r="I88" s="338" t="s">
        <v>80</v>
      </c>
      <c r="N88" s="7"/>
      <c r="X88" s="95"/>
      <c r="Y88" s="95"/>
      <c r="Z88" s="95"/>
      <c r="AA88" s="96"/>
      <c r="AB88" s="95"/>
      <c r="AC88" s="95"/>
      <c r="AD88" s="95"/>
      <c r="AE88" s="95"/>
      <c r="AF88" s="95"/>
      <c r="AG88" s="95"/>
      <c r="AH88" s="95"/>
      <c r="AI88" s="95"/>
      <c r="AJ88" s="107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99"/>
      <c r="BC88" s="2"/>
      <c r="BD88" s="2"/>
      <c r="BE88" s="2"/>
      <c r="BF88" s="2"/>
      <c r="BG88" s="74"/>
      <c r="BH88" s="74"/>
    </row>
    <row r="89" spans="1:60" ht="10.8" customHeight="1">
      <c r="A89" s="167" t="s">
        <v>81</v>
      </c>
      <c r="B89" s="339" t="s">
        <v>47</v>
      </c>
      <c r="C89" s="162">
        <v>200</v>
      </c>
      <c r="D89" s="163">
        <v>0.2</v>
      </c>
      <c r="E89" s="164">
        <v>0</v>
      </c>
      <c r="F89" s="164">
        <v>9.2430000000000003</v>
      </c>
      <c r="G89" s="165">
        <v>37.686</v>
      </c>
      <c r="H89" s="154">
        <v>66</v>
      </c>
      <c r="I89" s="166" t="s">
        <v>48</v>
      </c>
      <c r="N89" s="7"/>
      <c r="X89" s="95"/>
      <c r="Y89" s="95"/>
      <c r="Z89" s="95"/>
      <c r="AA89" s="96"/>
      <c r="AB89" s="95"/>
      <c r="AC89" s="119"/>
      <c r="AD89" s="95"/>
      <c r="AE89" s="95"/>
      <c r="AF89" s="95"/>
      <c r="AG89" s="95"/>
      <c r="AH89" s="95"/>
      <c r="AI89" s="95"/>
      <c r="AJ89" s="107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  <row r="90" spans="1:60" ht="10.8" customHeight="1">
      <c r="A90" s="340"/>
      <c r="B90" s="333" t="s">
        <v>50</v>
      </c>
      <c r="C90" s="162">
        <v>30</v>
      </c>
      <c r="D90" s="163">
        <v>1.155</v>
      </c>
      <c r="E90" s="164">
        <v>0.41299999999999998</v>
      </c>
      <c r="F90" s="152">
        <v>16.260000000000002</v>
      </c>
      <c r="G90" s="169">
        <v>73.376999999999995</v>
      </c>
      <c r="H90" s="226">
        <v>9</v>
      </c>
      <c r="I90" s="166" t="s">
        <v>51</v>
      </c>
      <c r="N90" s="7"/>
      <c r="X90" s="341"/>
      <c r="Y90" s="341"/>
      <c r="Z90" s="341"/>
      <c r="AA90" s="237"/>
      <c r="AB90" s="341"/>
      <c r="AC90" s="341"/>
      <c r="AD90" s="237"/>
      <c r="AE90" s="341"/>
      <c r="AF90" s="341"/>
      <c r="AG90" s="239"/>
      <c r="AH90" s="341"/>
      <c r="AI90" s="341"/>
      <c r="AJ90" s="341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spans="1:60" ht="10.8" customHeight="1" thickBot="1">
      <c r="A91" s="342"/>
      <c r="B91" s="343" t="s">
        <v>82</v>
      </c>
      <c r="C91" s="183">
        <v>110</v>
      </c>
      <c r="D91" s="184">
        <v>0.44</v>
      </c>
      <c r="E91" s="185">
        <v>0.44</v>
      </c>
      <c r="F91" s="185">
        <v>10.78</v>
      </c>
      <c r="G91" s="186">
        <v>51.7</v>
      </c>
      <c r="H91" s="187">
        <v>75</v>
      </c>
      <c r="I91" s="188" t="s">
        <v>54</v>
      </c>
      <c r="N91" s="7"/>
      <c r="X91" s="256"/>
      <c r="Y91" s="256"/>
      <c r="Z91" s="256"/>
      <c r="AA91" s="256"/>
      <c r="AB91" s="257"/>
      <c r="AC91" s="256"/>
      <c r="AD91" s="256"/>
      <c r="AE91" s="256"/>
      <c r="AF91" s="258"/>
      <c r="AG91" s="258"/>
      <c r="AH91" s="256"/>
      <c r="AI91" s="256"/>
      <c r="AJ91" s="259"/>
      <c r="AK91" s="2"/>
      <c r="AL91" s="2"/>
      <c r="AM91" s="74"/>
      <c r="AN91" s="2"/>
      <c r="AO91" s="2"/>
      <c r="AP91" s="158"/>
      <c r="AQ91" s="213"/>
      <c r="AR91" s="2"/>
      <c r="AS91" s="158"/>
      <c r="AT91" s="158"/>
      <c r="AU91" s="2"/>
      <c r="AV91" s="214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spans="1:60" ht="10.8" customHeight="1">
      <c r="A92" s="189" t="s">
        <v>55</v>
      </c>
      <c r="C92" s="344">
        <f>C88+C89+C90+C91+160+10</f>
        <v>525</v>
      </c>
      <c r="D92" s="190">
        <f>SUM(D86:D91)</f>
        <v>20.035000000000004</v>
      </c>
      <c r="E92" s="191">
        <f>SUM(E86:E91)</f>
        <v>21.042999999999999</v>
      </c>
      <c r="F92" s="192">
        <f>SUM(F86:F91)</f>
        <v>84.953000000000003</v>
      </c>
      <c r="G92" s="193">
        <f>SUM(G86:G91)</f>
        <v>587.37300000000005</v>
      </c>
      <c r="H92" s="194" t="s">
        <v>56</v>
      </c>
      <c r="I92" s="195" t="s">
        <v>57</v>
      </c>
      <c r="N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3" spans="1:60" ht="10.8" customHeight="1">
      <c r="A93" s="196"/>
      <c r="B93" s="197" t="s">
        <v>58</v>
      </c>
      <c r="C93" s="198">
        <v>0.25</v>
      </c>
      <c r="D93" s="305">
        <v>19.25</v>
      </c>
      <c r="E93" s="306">
        <v>19.75</v>
      </c>
      <c r="F93" s="307">
        <v>83.75</v>
      </c>
      <c r="G93" s="308">
        <v>587.5</v>
      </c>
      <c r="H93" s="203">
        <f>G93-G92</f>
        <v>0.12699999999995271</v>
      </c>
      <c r="I93" s="204" t="s">
        <v>59</v>
      </c>
      <c r="N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2"/>
      <c r="AK93" s="2"/>
      <c r="AL93" s="2"/>
      <c r="AM93" s="2"/>
      <c r="AN93" s="2"/>
      <c r="AO93" s="158"/>
      <c r="AP93" s="158"/>
      <c r="AQ93" s="2"/>
      <c r="AR93" s="158"/>
      <c r="AS93" s="158"/>
      <c r="AT93" s="2"/>
      <c r="AU93" s="5"/>
      <c r="AV93" s="2"/>
      <c r="AW93" s="2"/>
      <c r="AX93" s="2"/>
      <c r="AY93" s="95"/>
      <c r="AZ93" s="95"/>
      <c r="BA93" s="107"/>
      <c r="BB93" s="2"/>
      <c r="BC93" s="2"/>
      <c r="BD93" s="2"/>
      <c r="BE93" s="2"/>
      <c r="BF93" s="2"/>
      <c r="BG93" s="2"/>
      <c r="BH93" s="2"/>
    </row>
    <row r="94" spans="1:60" ht="10.8" customHeight="1" thickBot="1">
      <c r="A94" s="205"/>
      <c r="B94" s="206" t="s">
        <v>60</v>
      </c>
      <c r="C94" s="207"/>
      <c r="D94" s="345">
        <v>1.02</v>
      </c>
      <c r="E94" s="346">
        <v>1.64</v>
      </c>
      <c r="F94" s="346">
        <v>0.36</v>
      </c>
      <c r="G94" s="347">
        <v>-0.01</v>
      </c>
      <c r="H94" s="211"/>
      <c r="I94" s="212"/>
      <c r="N94" s="7"/>
      <c r="X94" s="7"/>
      <c r="Y94" s="7"/>
      <c r="Z94" s="171"/>
      <c r="AA94" s="7"/>
      <c r="AB94" s="7"/>
      <c r="AC94" s="7"/>
      <c r="AD94" s="7"/>
      <c r="AE94" s="7"/>
      <c r="AF94" s="7"/>
      <c r="AG94" s="7"/>
      <c r="AH94" s="7"/>
      <c r="AI94" s="7"/>
      <c r="AJ94" s="2"/>
      <c r="AK94" s="2"/>
      <c r="AL94" s="242"/>
      <c r="AM94" s="243"/>
      <c r="AN94" s="244"/>
      <c r="AO94" s="245"/>
      <c r="AP94" s="246"/>
      <c r="AQ94" s="246"/>
      <c r="AR94" s="246"/>
      <c r="AS94" s="246"/>
      <c r="AT94" s="246"/>
      <c r="AU94" s="246"/>
      <c r="AV94" s="242"/>
      <c r="AW94" s="242"/>
      <c r="AX94" s="247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1:60" ht="10.8" customHeight="1">
      <c r="A95" s="340"/>
      <c r="B95" s="124" t="s">
        <v>61</v>
      </c>
      <c r="C95" s="348"/>
      <c r="D95" s="219"/>
      <c r="E95" s="220"/>
      <c r="F95" s="220"/>
      <c r="G95" s="220"/>
      <c r="H95" s="349"/>
      <c r="I95" s="350"/>
      <c r="N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2"/>
      <c r="AK95" s="2"/>
      <c r="AL95" s="12"/>
      <c r="AM95" s="12"/>
      <c r="AN95" s="12"/>
      <c r="AO95" s="260"/>
      <c r="AP95" s="12"/>
      <c r="AQ95" s="12"/>
      <c r="AR95" s="12"/>
      <c r="AS95" s="12"/>
      <c r="AT95" s="12"/>
      <c r="AU95" s="12"/>
      <c r="AV95" s="12"/>
      <c r="AW95" s="12"/>
      <c r="AX95" s="1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1:60" ht="10.8" customHeight="1">
      <c r="A96" s="340"/>
      <c r="B96" s="351" t="s">
        <v>83</v>
      </c>
      <c r="C96" s="352">
        <v>60</v>
      </c>
      <c r="D96" s="353">
        <v>1.7</v>
      </c>
      <c r="E96" s="267">
        <v>0.1</v>
      </c>
      <c r="F96" s="267">
        <v>3.5</v>
      </c>
      <c r="G96" s="165">
        <v>22.1</v>
      </c>
      <c r="H96" s="154">
        <v>4</v>
      </c>
      <c r="I96" s="354" t="s">
        <v>84</v>
      </c>
      <c r="N96" s="7"/>
      <c r="X96" s="74"/>
      <c r="Y96" s="74"/>
      <c r="Z96" s="74"/>
      <c r="AA96" s="75"/>
      <c r="AB96" s="75"/>
      <c r="AC96" s="76"/>
      <c r="AD96" s="74"/>
      <c r="AE96" s="74"/>
      <c r="AF96" s="75"/>
      <c r="AG96" s="74"/>
      <c r="AH96" s="74"/>
      <c r="AI96" s="74"/>
      <c r="AJ96" s="74"/>
      <c r="AK96" s="2"/>
      <c r="AL96" s="95"/>
      <c r="AM96" s="95"/>
      <c r="AN96" s="95"/>
      <c r="AO96" s="96"/>
      <c r="AP96" s="146"/>
      <c r="AQ96" s="146"/>
      <c r="AR96" s="146"/>
      <c r="AS96" s="146"/>
      <c r="AT96" s="95"/>
      <c r="AU96" s="147"/>
      <c r="AV96" s="95"/>
      <c r="AW96" s="95"/>
      <c r="AX96" s="97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1:60" ht="10.8" customHeight="1">
      <c r="A97" s="134" t="s">
        <v>40</v>
      </c>
      <c r="B97" s="355" t="s">
        <v>85</v>
      </c>
      <c r="C97" s="356">
        <v>200</v>
      </c>
      <c r="D97" s="321">
        <v>1.44</v>
      </c>
      <c r="E97" s="267">
        <v>3.94</v>
      </c>
      <c r="F97" s="357">
        <v>15.53</v>
      </c>
      <c r="G97" s="169">
        <v>103.34</v>
      </c>
      <c r="H97" s="154">
        <v>13</v>
      </c>
      <c r="I97" s="358" t="s">
        <v>86</v>
      </c>
      <c r="N97" s="7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2"/>
      <c r="AL97" s="271"/>
      <c r="AM97" s="271"/>
      <c r="AN97" s="271"/>
      <c r="AO97" s="272"/>
      <c r="AP97" s="271"/>
      <c r="AQ97" s="271"/>
      <c r="AR97" s="273"/>
      <c r="AS97" s="271"/>
      <c r="AT97" s="273"/>
      <c r="AU97" s="273"/>
      <c r="AV97" s="271"/>
      <c r="AW97" s="271"/>
      <c r="AX97" s="271"/>
      <c r="AY97" s="2"/>
      <c r="AZ97" s="2"/>
      <c r="BA97" s="2"/>
      <c r="BB97" s="2"/>
      <c r="BC97" s="2"/>
      <c r="BD97" s="2"/>
      <c r="BE97" s="2"/>
      <c r="BF97" s="2"/>
      <c r="BG97" s="2"/>
      <c r="BH97" s="2"/>
    </row>
    <row r="98" spans="1:60" ht="10.8" customHeight="1">
      <c r="A98" s="148" t="s">
        <v>43</v>
      </c>
      <c r="B98" s="263" t="s">
        <v>87</v>
      </c>
      <c r="C98" s="264">
        <v>120</v>
      </c>
      <c r="D98" s="359">
        <v>15.916</v>
      </c>
      <c r="E98" s="176">
        <v>16.123000000000001</v>
      </c>
      <c r="F98" s="176">
        <v>10.189</v>
      </c>
      <c r="G98" s="322">
        <v>249.48699999999999</v>
      </c>
      <c r="H98" s="360">
        <v>57</v>
      </c>
      <c r="I98" s="361" t="s">
        <v>88</v>
      </c>
      <c r="K98" s="231"/>
      <c r="L98" s="232"/>
      <c r="N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2"/>
      <c r="AK98" s="98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spans="1:60" ht="10.8" customHeight="1">
      <c r="A99" s="160" t="s">
        <v>46</v>
      </c>
      <c r="B99" s="228" t="s">
        <v>89</v>
      </c>
      <c r="C99" s="276">
        <v>160</v>
      </c>
      <c r="D99" s="362">
        <v>3.08</v>
      </c>
      <c r="E99" s="363">
        <v>6.03</v>
      </c>
      <c r="F99" s="363">
        <v>21.32</v>
      </c>
      <c r="G99" s="153">
        <v>151.9</v>
      </c>
      <c r="H99" s="364">
        <v>39</v>
      </c>
      <c r="I99" s="166" t="s">
        <v>90</v>
      </c>
      <c r="N99" s="7"/>
      <c r="X99" s="95"/>
      <c r="Y99" s="95"/>
      <c r="Z99" s="95"/>
      <c r="AA99" s="96"/>
      <c r="AB99" s="146"/>
      <c r="AC99" s="146"/>
      <c r="AD99" s="146"/>
      <c r="AE99" s="146"/>
      <c r="AF99" s="95"/>
      <c r="AG99" s="147"/>
      <c r="AH99" s="95"/>
      <c r="AI99" s="95"/>
      <c r="AJ99" s="107"/>
      <c r="AK99" s="98"/>
      <c r="AL99" s="2"/>
      <c r="AM99" s="2"/>
      <c r="AN99" s="2"/>
      <c r="AO99" s="2"/>
      <c r="AP99" s="2"/>
      <c r="AQ99" s="2"/>
      <c r="AR99" s="2"/>
      <c r="AS99" s="2"/>
      <c r="AT99" s="2"/>
      <c r="AU99" s="214"/>
      <c r="AV99" s="2"/>
      <c r="AW99" s="214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1:60" ht="10.8" customHeight="1">
      <c r="A100" s="167" t="s">
        <v>91</v>
      </c>
      <c r="B100" s="224" t="s">
        <v>92</v>
      </c>
      <c r="C100" s="276">
        <v>200</v>
      </c>
      <c r="D100" s="151">
        <v>0.5</v>
      </c>
      <c r="E100" s="152">
        <v>0</v>
      </c>
      <c r="F100" s="152">
        <v>22.84</v>
      </c>
      <c r="G100" s="165">
        <v>91.885999999999996</v>
      </c>
      <c r="H100" s="226">
        <v>71</v>
      </c>
      <c r="I100" s="365" t="s">
        <v>93</v>
      </c>
      <c r="N100" s="7"/>
      <c r="X100" s="95"/>
      <c r="Y100" s="95"/>
      <c r="Z100" s="118"/>
      <c r="AA100" s="96"/>
      <c r="AB100" s="95"/>
      <c r="AC100" s="107"/>
      <c r="AD100" s="107"/>
      <c r="AE100" s="107"/>
      <c r="AF100" s="107"/>
      <c r="AG100" s="107"/>
      <c r="AH100" s="107"/>
      <c r="AI100" s="107"/>
      <c r="AJ100" s="107"/>
      <c r="AK100" s="122"/>
      <c r="AL100" s="2"/>
      <c r="AM100" s="74"/>
      <c r="AN100" s="2"/>
      <c r="AO100" s="2"/>
      <c r="AP100" s="158"/>
      <c r="AQ100" s="213"/>
      <c r="AR100" s="2"/>
      <c r="AS100" s="158"/>
      <c r="AT100" s="158"/>
      <c r="AU100" s="2"/>
      <c r="AV100" s="214"/>
      <c r="AW100" s="2"/>
      <c r="AX100" s="2"/>
      <c r="AY100" s="94"/>
      <c r="AZ100" s="2"/>
      <c r="BA100" s="2"/>
      <c r="BB100" s="2"/>
      <c r="BC100" s="2"/>
      <c r="BD100" s="2"/>
      <c r="BE100" s="2"/>
      <c r="BF100" s="2"/>
      <c r="BG100" s="3"/>
      <c r="BH100" s="3"/>
    </row>
    <row r="101" spans="1:60" ht="10.8" customHeight="1">
      <c r="A101" s="340"/>
      <c r="B101" s="228" t="s">
        <v>50</v>
      </c>
      <c r="C101" s="162">
        <v>50</v>
      </c>
      <c r="D101" s="163">
        <v>1.925</v>
      </c>
      <c r="E101" s="164">
        <v>0.68799999999999994</v>
      </c>
      <c r="F101" s="164">
        <v>27.1</v>
      </c>
      <c r="G101" s="169">
        <v>122.292</v>
      </c>
      <c r="H101" s="154">
        <v>9</v>
      </c>
      <c r="I101" s="230" t="s">
        <v>51</v>
      </c>
      <c r="N101" s="293"/>
      <c r="X101" s="95"/>
      <c r="Y101" s="95"/>
      <c r="Z101" s="95"/>
      <c r="AA101" s="96"/>
      <c r="AB101" s="146"/>
      <c r="AC101" s="146"/>
      <c r="AD101" s="146"/>
      <c r="AE101" s="146"/>
      <c r="AF101" s="95"/>
      <c r="AG101" s="147"/>
      <c r="AH101" s="95"/>
      <c r="AI101" s="95"/>
      <c r="AJ101" s="97"/>
      <c r="AK101" s="7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85"/>
      <c r="BG101" s="74"/>
      <c r="BH101" s="73"/>
    </row>
    <row r="102" spans="1:60" ht="10.8" customHeight="1" thickBot="1">
      <c r="A102" s="340"/>
      <c r="B102" s="275" t="s">
        <v>52</v>
      </c>
      <c r="C102" s="276">
        <v>40</v>
      </c>
      <c r="D102" s="151">
        <v>2.2599999999999998</v>
      </c>
      <c r="E102" s="164">
        <v>0.6</v>
      </c>
      <c r="F102" s="164">
        <v>16.745999999999999</v>
      </c>
      <c r="G102" s="169">
        <v>81.424000000000007</v>
      </c>
      <c r="H102" s="323">
        <v>10</v>
      </c>
      <c r="I102" s="366" t="s">
        <v>51</v>
      </c>
      <c r="U102" s="367"/>
      <c r="V102" s="74"/>
      <c r="W102" s="73"/>
      <c r="X102" s="95"/>
      <c r="Y102" s="95"/>
      <c r="Z102" s="118"/>
      <c r="AA102" s="96"/>
      <c r="AB102" s="95"/>
      <c r="AC102" s="107"/>
      <c r="AD102" s="107"/>
      <c r="AE102" s="107"/>
      <c r="AF102" s="107"/>
      <c r="AG102" s="107"/>
      <c r="AH102" s="107"/>
      <c r="AI102" s="107"/>
      <c r="AJ102" s="107"/>
      <c r="AK102" s="72"/>
      <c r="AL102" s="2"/>
      <c r="AM102" s="2"/>
      <c r="AN102" s="2"/>
      <c r="AO102" s="158"/>
      <c r="AP102" s="158"/>
      <c r="AQ102" s="2"/>
      <c r="AR102" s="158"/>
      <c r="AS102" s="158"/>
      <c r="AT102" s="2"/>
      <c r="AU102" s="5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74"/>
      <c r="BG102" s="74"/>
      <c r="BH102" s="73"/>
    </row>
    <row r="103" spans="1:60" ht="10.8" customHeight="1">
      <c r="A103" s="279" t="s">
        <v>72</v>
      </c>
      <c r="B103" s="280"/>
      <c r="C103" s="281">
        <f>SUM(C96:C102)</f>
        <v>830</v>
      </c>
      <c r="D103" s="282">
        <f>SUM(D96:D102)</f>
        <v>26.821000000000005</v>
      </c>
      <c r="E103" s="191">
        <f>SUM(E96:E102)</f>
        <v>27.481000000000002</v>
      </c>
      <c r="F103" s="283">
        <f>SUM(F96:F102)</f>
        <v>117.22500000000001</v>
      </c>
      <c r="G103" s="284">
        <f>SUM(G96:G102)</f>
        <v>822.42899999999997</v>
      </c>
      <c r="H103" s="285" t="s">
        <v>56</v>
      </c>
      <c r="I103" s="195" t="s">
        <v>57</v>
      </c>
      <c r="U103" s="294"/>
      <c r="V103" s="74"/>
      <c r="W103" s="73"/>
      <c r="X103" s="95"/>
      <c r="Y103" s="95"/>
      <c r="Z103" s="95"/>
      <c r="AA103" s="96"/>
      <c r="AB103" s="95"/>
      <c r="AC103" s="95"/>
      <c r="AD103" s="95"/>
      <c r="AE103" s="95"/>
      <c r="AF103" s="95"/>
      <c r="AG103" s="95"/>
      <c r="AH103" s="95"/>
      <c r="AI103" s="95"/>
      <c r="AJ103" s="107"/>
      <c r="AK103" s="72"/>
      <c r="AL103" s="242"/>
      <c r="AM103" s="243"/>
      <c r="AN103" s="244"/>
      <c r="AO103" s="245"/>
      <c r="AP103" s="246"/>
      <c r="AQ103" s="246"/>
      <c r="AR103" s="246"/>
      <c r="AS103" s="246"/>
      <c r="AT103" s="246"/>
      <c r="AU103" s="246"/>
      <c r="AV103" s="242"/>
      <c r="AW103" s="242"/>
      <c r="AX103" s="247"/>
      <c r="AY103" s="2"/>
      <c r="AZ103" s="2"/>
      <c r="BA103" s="2"/>
      <c r="BB103" s="2"/>
      <c r="BC103" s="2"/>
      <c r="BD103" s="2"/>
      <c r="BE103" s="2"/>
      <c r="BF103" s="368"/>
      <c r="BG103" s="74"/>
      <c r="BH103" s="73"/>
    </row>
    <row r="104" spans="1:60" ht="10.8" customHeight="1">
      <c r="A104" s="287"/>
      <c r="B104" s="197" t="s">
        <v>58</v>
      </c>
      <c r="C104" s="198">
        <v>0.35</v>
      </c>
      <c r="D104" s="199">
        <v>26.95</v>
      </c>
      <c r="E104" s="200">
        <v>27.65</v>
      </c>
      <c r="F104" s="201">
        <v>117.25</v>
      </c>
      <c r="G104" s="288">
        <v>822.5</v>
      </c>
      <c r="H104" s="289">
        <f>G104-G103</f>
        <v>7.1000000000026375E-2</v>
      </c>
      <c r="I104" s="204" t="s">
        <v>59</v>
      </c>
      <c r="U104" s="294"/>
      <c r="V104" s="74"/>
      <c r="W104" s="73"/>
      <c r="X104" s="95"/>
      <c r="Y104" s="95"/>
      <c r="Z104" s="95"/>
      <c r="AA104" s="96"/>
      <c r="AB104" s="95"/>
      <c r="AC104" s="95"/>
      <c r="AD104" s="95"/>
      <c r="AE104" s="95"/>
      <c r="AF104" s="95"/>
      <c r="AG104" s="95"/>
      <c r="AH104" s="95"/>
      <c r="AI104" s="95"/>
      <c r="AJ104" s="107"/>
      <c r="AK104" s="72"/>
      <c r="AL104" s="12"/>
      <c r="AM104" s="12"/>
      <c r="AN104" s="12"/>
      <c r="AO104" s="260"/>
      <c r="AP104" s="12"/>
      <c r="AQ104" s="12"/>
      <c r="AR104" s="12"/>
      <c r="AS104" s="12"/>
      <c r="AT104" s="12"/>
      <c r="AU104" s="12"/>
      <c r="AV104" s="12"/>
      <c r="AW104" s="12"/>
      <c r="AX104" s="12"/>
      <c r="AY104" s="84"/>
      <c r="AZ104" s="2"/>
      <c r="BA104" s="2"/>
      <c r="BB104" s="2"/>
      <c r="BC104" s="2"/>
      <c r="BD104" s="2"/>
      <c r="BE104" s="2"/>
      <c r="BF104" s="74"/>
      <c r="BG104" s="74"/>
      <c r="BH104" s="73"/>
    </row>
    <row r="105" spans="1:60" ht="10.8" customHeight="1" thickBot="1">
      <c r="A105" s="205"/>
      <c r="B105" s="290" t="s">
        <v>60</v>
      </c>
      <c r="C105" s="207"/>
      <c r="D105" s="208">
        <v>-0.17</v>
      </c>
      <c r="E105" s="209">
        <v>-0.21</v>
      </c>
      <c r="F105" s="209">
        <v>-0.01</v>
      </c>
      <c r="G105" s="291">
        <v>0</v>
      </c>
      <c r="H105" s="292"/>
      <c r="I105" s="212"/>
      <c r="U105" s="145"/>
      <c r="V105" s="5"/>
      <c r="W105" s="94"/>
      <c r="X105" s="95"/>
      <c r="Y105" s="95"/>
      <c r="Z105" s="95"/>
      <c r="AA105" s="96"/>
      <c r="AB105" s="95"/>
      <c r="AC105" s="95"/>
      <c r="AD105" s="119"/>
      <c r="AE105" s="95"/>
      <c r="AF105" s="95"/>
      <c r="AG105" s="95"/>
      <c r="AH105" s="95"/>
      <c r="AI105" s="95"/>
      <c r="AJ105" s="107"/>
      <c r="AK105" s="369"/>
      <c r="AL105" s="95"/>
      <c r="AM105" s="95"/>
      <c r="AN105" s="95"/>
      <c r="AO105" s="96"/>
      <c r="AP105" s="95"/>
      <c r="AQ105" s="95"/>
      <c r="AR105" s="118"/>
      <c r="AS105" s="95"/>
      <c r="AT105" s="95"/>
      <c r="AU105" s="147"/>
      <c r="AV105" s="147"/>
      <c r="AW105" s="95"/>
      <c r="AX105" s="107"/>
      <c r="AY105" s="2"/>
      <c r="AZ105" s="2"/>
      <c r="BA105" s="2"/>
      <c r="BB105" s="2"/>
      <c r="BC105" s="2"/>
      <c r="BD105" s="2"/>
      <c r="BE105" s="2"/>
      <c r="BF105" s="5"/>
      <c r="BG105" s="5"/>
      <c r="BH105" s="94"/>
    </row>
    <row r="106" spans="1:60" ht="10.8" customHeight="1" thickBot="1">
      <c r="U106" s="115"/>
      <c r="V106" s="7"/>
      <c r="W106" s="7"/>
      <c r="X106" s="95"/>
      <c r="Y106" s="107"/>
      <c r="Z106" s="107"/>
      <c r="AA106" s="96"/>
      <c r="AB106" s="115"/>
      <c r="AC106" s="72"/>
      <c r="AD106" s="115"/>
      <c r="AE106" s="97"/>
      <c r="AF106" s="97"/>
      <c r="AG106" s="97"/>
      <c r="AH106" s="97"/>
      <c r="AI106" s="97"/>
      <c r="AJ106" s="107"/>
      <c r="AK106" s="72"/>
      <c r="AL106" s="271"/>
      <c r="AM106" s="271"/>
      <c r="AN106" s="271"/>
      <c r="AO106" s="272"/>
      <c r="AP106" s="271"/>
      <c r="AQ106" s="271"/>
      <c r="AR106" s="273"/>
      <c r="AS106" s="271"/>
      <c r="AT106" s="273"/>
      <c r="AU106" s="273"/>
      <c r="AV106" s="271"/>
      <c r="AW106" s="271"/>
      <c r="AX106" s="271"/>
      <c r="AY106" s="2"/>
      <c r="AZ106" s="2"/>
      <c r="BA106" s="2"/>
      <c r="BB106" s="2"/>
      <c r="BC106" s="2"/>
      <c r="BD106" s="2"/>
      <c r="BE106" s="2"/>
      <c r="BF106" s="5"/>
      <c r="BG106" s="5"/>
      <c r="BH106" s="94"/>
    </row>
    <row r="107" spans="1:60" ht="10.8" customHeight="1">
      <c r="A107" s="296" t="s">
        <v>94</v>
      </c>
      <c r="B107" s="280" t="s">
        <v>74</v>
      </c>
      <c r="C107" s="297"/>
      <c r="D107" s="370">
        <f>D103+D92</f>
        <v>46.856000000000009</v>
      </c>
      <c r="E107" s="371">
        <f>E103+E92</f>
        <v>48.524000000000001</v>
      </c>
      <c r="F107" s="371">
        <f>F103+F92</f>
        <v>202.178</v>
      </c>
      <c r="G107" s="372">
        <f>G103+G92</f>
        <v>1409.8020000000001</v>
      </c>
      <c r="H107" s="194" t="s">
        <v>56</v>
      </c>
      <c r="I107" s="195" t="s">
        <v>57</v>
      </c>
      <c r="U107" s="2"/>
      <c r="V107" s="83"/>
      <c r="W107" s="2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74"/>
      <c r="BG107" s="74"/>
      <c r="BH107" s="73"/>
    </row>
    <row r="108" spans="1:60" ht="10.8" customHeight="1">
      <c r="A108" s="302"/>
      <c r="B108" s="303" t="s">
        <v>58</v>
      </c>
      <c r="C108" s="304">
        <v>0.6</v>
      </c>
      <c r="D108" s="305">
        <v>46.2</v>
      </c>
      <c r="E108" s="306">
        <v>47.4</v>
      </c>
      <c r="F108" s="307">
        <v>201</v>
      </c>
      <c r="G108" s="308">
        <v>1410</v>
      </c>
      <c r="H108" s="309">
        <f>G108-G107</f>
        <v>0.19799999999986539</v>
      </c>
      <c r="I108" s="204" t="s">
        <v>59</v>
      </c>
      <c r="U108" s="294"/>
      <c r="V108" s="5"/>
      <c r="W108" s="73"/>
      <c r="X108" s="95"/>
      <c r="Y108" s="95"/>
      <c r="Z108" s="95"/>
      <c r="AA108" s="96"/>
      <c r="AB108" s="95"/>
      <c r="AC108" s="95"/>
      <c r="AD108" s="119"/>
      <c r="AE108" s="95"/>
      <c r="AF108" s="95"/>
      <c r="AG108" s="95"/>
      <c r="AH108" s="95"/>
      <c r="AI108" s="95"/>
      <c r="AJ108" s="107"/>
      <c r="AK108" s="72"/>
      <c r="AL108" s="369"/>
      <c r="AM108" s="2"/>
      <c r="AN108" s="99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94"/>
      <c r="AZ108" s="94"/>
      <c r="BA108" s="2"/>
      <c r="BB108" s="2"/>
      <c r="BC108" s="2"/>
      <c r="BD108" s="2"/>
      <c r="BE108" s="2"/>
      <c r="BF108" s="74"/>
      <c r="BG108" s="74"/>
      <c r="BH108" s="73"/>
    </row>
    <row r="109" spans="1:60" ht="10.8" customHeight="1" thickBot="1">
      <c r="A109" s="205"/>
      <c r="B109" s="290" t="s">
        <v>60</v>
      </c>
      <c r="C109" s="207"/>
      <c r="D109" s="208">
        <v>0.85</v>
      </c>
      <c r="E109" s="209">
        <v>1.42</v>
      </c>
      <c r="F109" s="209">
        <v>0.35</v>
      </c>
      <c r="G109" s="210">
        <v>-0.01</v>
      </c>
      <c r="H109" s="311"/>
      <c r="I109" s="312"/>
      <c r="U109" s="72"/>
      <c r="V109" s="74"/>
      <c r="W109" s="73"/>
      <c r="X109" s="95"/>
      <c r="Y109" s="95"/>
      <c r="Z109" s="95"/>
      <c r="AA109" s="96"/>
      <c r="AB109" s="95"/>
      <c r="AC109" s="95"/>
      <c r="AD109" s="119"/>
      <c r="AE109" s="95"/>
      <c r="AF109" s="95"/>
      <c r="AG109" s="95"/>
      <c r="AH109" s="95"/>
      <c r="AI109" s="95"/>
      <c r="AJ109" s="107"/>
      <c r="AK109" s="72"/>
      <c r="AL109" s="373"/>
      <c r="AM109" s="373"/>
      <c r="AN109" s="373"/>
      <c r="AO109" s="260"/>
      <c r="AP109" s="246"/>
      <c r="AQ109" s="246"/>
      <c r="AR109" s="246"/>
      <c r="AS109" s="246"/>
      <c r="AT109" s="246"/>
      <c r="AU109" s="246"/>
      <c r="AV109" s="242"/>
      <c r="AW109" s="242"/>
      <c r="AX109" s="247"/>
      <c r="AY109" s="94"/>
      <c r="AZ109" s="94"/>
      <c r="BA109" s="2"/>
      <c r="BB109" s="2"/>
      <c r="BC109" s="2"/>
      <c r="BD109" s="2"/>
      <c r="BE109" s="2"/>
      <c r="BF109" s="74"/>
      <c r="BG109" s="74"/>
      <c r="BH109" s="73"/>
    </row>
    <row r="110" spans="1:60" ht="15" customHeight="1">
      <c r="A110" s="381"/>
      <c r="B110" s="381"/>
      <c r="C110" s="382" t="s">
        <v>13</v>
      </c>
      <c r="D110" s="381"/>
      <c r="E110" s="381"/>
      <c r="F110" s="383"/>
      <c r="G110" s="381"/>
      <c r="H110" s="381"/>
      <c r="I110" s="381"/>
      <c r="U110" s="115"/>
      <c r="V110" s="74"/>
      <c r="W110" s="2"/>
      <c r="X110" s="384"/>
      <c r="Y110" s="384"/>
      <c r="Z110" s="384"/>
      <c r="AA110" s="3"/>
      <c r="AB110" s="384"/>
      <c r="AC110" s="3"/>
      <c r="AD110" s="3"/>
      <c r="AE110" s="3"/>
      <c r="AF110" s="3"/>
      <c r="AG110" s="384"/>
      <c r="AH110" s="384"/>
      <c r="AI110" s="159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94"/>
      <c r="AZ110" s="94"/>
      <c r="BA110" s="84"/>
      <c r="BB110" s="84"/>
      <c r="BC110" s="2"/>
      <c r="BD110" s="2"/>
      <c r="BE110" s="2"/>
      <c r="BF110" s="2"/>
      <c r="BG110" s="2"/>
      <c r="BH110" s="2"/>
    </row>
    <row r="111" spans="1:60" ht="15" customHeight="1">
      <c r="A111" s="851" t="s">
        <v>14</v>
      </c>
      <c r="B111" s="851"/>
      <c r="C111" s="851"/>
      <c r="D111" s="851"/>
      <c r="E111" s="851"/>
      <c r="F111" s="851"/>
      <c r="G111" s="851"/>
      <c r="H111" s="851"/>
      <c r="I111" s="851"/>
      <c r="U111" s="385"/>
      <c r="V111" s="332"/>
      <c r="W111" s="73"/>
      <c r="X111" s="95"/>
      <c r="Y111" s="119"/>
      <c r="Z111" s="95"/>
      <c r="AA111" s="96"/>
      <c r="AB111" s="95"/>
      <c r="AC111" s="95"/>
      <c r="AD111" s="95"/>
      <c r="AE111" s="95"/>
      <c r="AF111" s="95"/>
      <c r="AG111" s="95"/>
      <c r="AH111" s="147"/>
      <c r="AI111" s="95"/>
      <c r="AJ111" s="107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94"/>
      <c r="AZ111" s="94"/>
      <c r="BA111" s="84"/>
      <c r="BB111" s="84"/>
      <c r="BC111" s="84"/>
      <c r="BD111" s="7"/>
      <c r="BE111" s="2"/>
      <c r="BF111" s="2"/>
      <c r="BG111" s="2"/>
      <c r="BH111" s="2"/>
    </row>
    <row r="112" spans="1:60" ht="15" customHeight="1" thickBot="1">
      <c r="A112" s="47" t="s">
        <v>15</v>
      </c>
      <c r="B112" s="36"/>
      <c r="C112" s="78" t="s">
        <v>16</v>
      </c>
      <c r="D112"/>
      <c r="F112" s="79" t="s">
        <v>17</v>
      </c>
      <c r="G112" s="386"/>
      <c r="H112" s="82"/>
      <c r="I112" s="82"/>
      <c r="U112" s="385"/>
      <c r="V112" s="387"/>
      <c r="W112" s="73"/>
      <c r="X112" s="95"/>
      <c r="Y112" s="95"/>
      <c r="Z112" s="95"/>
      <c r="AA112" s="96"/>
      <c r="AB112" s="146"/>
      <c r="AC112" s="146"/>
      <c r="AD112" s="146"/>
      <c r="AE112" s="146"/>
      <c r="AF112" s="95"/>
      <c r="AG112" s="147"/>
      <c r="AH112" s="95"/>
      <c r="AI112" s="95"/>
      <c r="AJ112" s="107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6"/>
      <c r="BE112" s="2"/>
      <c r="BF112" s="2"/>
      <c r="BG112" s="2"/>
      <c r="BH112" s="2"/>
    </row>
    <row r="113" spans="1:60" ht="10.8" customHeight="1" thickBot="1">
      <c r="A113" s="87" t="s">
        <v>18</v>
      </c>
      <c r="B113" s="88"/>
      <c r="C113" s="89" t="s">
        <v>19</v>
      </c>
      <c r="D113" s="90" t="s">
        <v>20</v>
      </c>
      <c r="E113" s="90"/>
      <c r="F113" s="90"/>
      <c r="G113" s="91" t="s">
        <v>21</v>
      </c>
      <c r="H113" s="92" t="s">
        <v>22</v>
      </c>
      <c r="I113" s="93" t="s">
        <v>23</v>
      </c>
      <c r="N113" s="388"/>
      <c r="O113" s="7"/>
      <c r="U113" s="389"/>
      <c r="V113" s="390"/>
      <c r="W113" s="73"/>
      <c r="X113" s="95"/>
      <c r="Y113" s="95"/>
      <c r="Z113" s="95"/>
      <c r="AA113" s="96"/>
      <c r="AB113" s="95"/>
      <c r="AC113" s="95"/>
      <c r="AD113" s="95"/>
      <c r="AE113" s="95"/>
      <c r="AF113" s="95"/>
      <c r="AG113" s="95"/>
      <c r="AH113" s="95"/>
      <c r="AI113" s="95"/>
      <c r="AJ113" s="107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391"/>
      <c r="AZ113" s="117"/>
      <c r="BA113" s="117"/>
      <c r="BB113" s="84"/>
      <c r="BC113" s="84"/>
      <c r="BD113" s="84"/>
      <c r="BE113" s="84"/>
      <c r="BF113" s="84"/>
      <c r="BG113" s="84"/>
      <c r="BH113" s="84"/>
    </row>
    <row r="114" spans="1:60" ht="10.8" customHeight="1">
      <c r="A114" s="100" t="s">
        <v>24</v>
      </c>
      <c r="B114" s="101" t="s">
        <v>25</v>
      </c>
      <c r="C114" s="102" t="s">
        <v>26</v>
      </c>
      <c r="D114" s="103" t="s">
        <v>27</v>
      </c>
      <c r="E114" s="103" t="s">
        <v>28</v>
      </c>
      <c r="F114" s="103" t="s">
        <v>29</v>
      </c>
      <c r="G114" s="104" t="s">
        <v>30</v>
      </c>
      <c r="H114" s="105" t="s">
        <v>31</v>
      </c>
      <c r="I114" s="106" t="s">
        <v>32</v>
      </c>
      <c r="N114" s="7"/>
      <c r="O114" s="7"/>
      <c r="U114" s="392"/>
      <c r="V114" s="390"/>
      <c r="W114" s="73"/>
      <c r="X114" s="95"/>
      <c r="Y114" s="95"/>
      <c r="Z114" s="95"/>
      <c r="AA114" s="96"/>
      <c r="AB114" s="95"/>
      <c r="AC114" s="119"/>
      <c r="AD114" s="95"/>
      <c r="AE114" s="95"/>
      <c r="AF114" s="95"/>
      <c r="AG114" s="95"/>
      <c r="AH114" s="95"/>
      <c r="AI114" s="95"/>
      <c r="AJ114" s="107"/>
      <c r="AK114" s="72"/>
      <c r="AL114" s="72"/>
      <c r="AM114" s="5"/>
      <c r="AN114" s="72"/>
      <c r="AO114" s="2"/>
      <c r="AP114" s="2"/>
      <c r="AQ114" s="215"/>
      <c r="AR114" s="215"/>
      <c r="AS114" s="215"/>
      <c r="AT114" s="215"/>
      <c r="AU114" s="215"/>
      <c r="AV114" s="215"/>
      <c r="AW114" s="215"/>
      <c r="AX114" s="74"/>
      <c r="AY114" s="2"/>
      <c r="AZ114" s="2"/>
      <c r="BA114" s="6"/>
      <c r="BB114" s="12"/>
      <c r="BC114" s="6"/>
      <c r="BD114" s="393"/>
      <c r="BE114" s="2"/>
      <c r="BF114" s="2"/>
      <c r="BG114" s="2"/>
      <c r="BH114" s="2"/>
    </row>
    <row r="115" spans="1:60" ht="10.8" customHeight="1" thickBot="1">
      <c r="A115" s="108"/>
      <c r="B115" s="109"/>
      <c r="C115" s="110"/>
      <c r="D115" s="111" t="s">
        <v>33</v>
      </c>
      <c r="E115" s="111" t="s">
        <v>34</v>
      </c>
      <c r="F115" s="111" t="s">
        <v>35</v>
      </c>
      <c r="G115" s="112" t="s">
        <v>36</v>
      </c>
      <c r="H115" s="113" t="s">
        <v>37</v>
      </c>
      <c r="I115" s="114" t="s">
        <v>38</v>
      </c>
      <c r="N115" s="7"/>
      <c r="O115" s="7"/>
      <c r="U115" s="11"/>
      <c r="V115" s="390"/>
      <c r="W115" s="84"/>
      <c r="X115" s="394"/>
      <c r="Y115" s="394"/>
      <c r="Z115" s="394"/>
      <c r="AA115" s="395"/>
      <c r="AB115" s="394"/>
      <c r="AC115" s="394"/>
      <c r="AD115" s="394"/>
      <c r="AE115" s="394"/>
      <c r="AF115" s="394"/>
      <c r="AG115" s="395"/>
      <c r="AH115" s="394"/>
      <c r="AI115" s="394"/>
      <c r="AJ115" s="241"/>
      <c r="AK115" s="122"/>
      <c r="AL115" s="369"/>
      <c r="AM115" s="2"/>
      <c r="AN115" s="99"/>
      <c r="AO115" s="2"/>
      <c r="AP115" s="2"/>
      <c r="AQ115" s="380"/>
      <c r="AR115" s="380"/>
      <c r="AS115" s="379"/>
      <c r="AT115" s="378"/>
      <c r="AU115" s="380"/>
      <c r="AV115" s="378"/>
      <c r="AW115" s="396"/>
      <c r="AX115" s="397"/>
      <c r="AY115" s="397"/>
      <c r="AZ115" s="396"/>
      <c r="BA115" s="396"/>
      <c r="BB115" s="7"/>
      <c r="BC115" s="7"/>
      <c r="BD115" s="7"/>
      <c r="BE115" s="2"/>
      <c r="BF115" s="2"/>
      <c r="BG115" s="2"/>
      <c r="BH115" s="2"/>
    </row>
    <row r="116" spans="1:60" ht="10.8" customHeight="1">
      <c r="A116" s="88"/>
      <c r="B116" s="398" t="s">
        <v>39</v>
      </c>
      <c r="C116" s="125"/>
      <c r="D116" s="126"/>
      <c r="E116" s="127"/>
      <c r="F116" s="127"/>
      <c r="G116" s="399"/>
      <c r="H116" s="129"/>
      <c r="I116" s="130"/>
      <c r="N116" s="7"/>
      <c r="O116" s="7"/>
      <c r="U116" s="2"/>
      <c r="V116" s="255"/>
      <c r="W116" s="2"/>
      <c r="X116" s="256"/>
      <c r="Y116" s="256"/>
      <c r="Z116" s="256"/>
      <c r="AA116" s="256"/>
      <c r="AB116" s="257"/>
      <c r="AC116" s="256"/>
      <c r="AD116" s="256"/>
      <c r="AE116" s="256"/>
      <c r="AF116" s="258"/>
      <c r="AG116" s="258"/>
      <c r="AH116" s="256"/>
      <c r="AI116" s="256"/>
      <c r="AJ116" s="259"/>
      <c r="AK116" s="2"/>
      <c r="AL116" s="2"/>
      <c r="AM116" s="83"/>
      <c r="AN116" s="2"/>
      <c r="AO116" s="400"/>
      <c r="AP116" s="84"/>
      <c r="AQ116" s="379"/>
      <c r="AR116" s="94"/>
      <c r="AS116" s="94"/>
      <c r="AT116" s="94"/>
      <c r="AU116" s="378"/>
      <c r="AV116" s="401"/>
      <c r="AW116" s="94"/>
      <c r="AX116" s="401"/>
      <c r="AY116" s="94"/>
      <c r="AZ116" s="2"/>
      <c r="BA116" s="75"/>
      <c r="BB116" s="75"/>
      <c r="BC116" s="75"/>
      <c r="BD116" s="75"/>
      <c r="BE116" s="2"/>
      <c r="BF116" s="2"/>
      <c r="BG116" s="86"/>
      <c r="BH116" s="86"/>
    </row>
    <row r="117" spans="1:60" ht="10.8" customHeight="1">
      <c r="A117" s="134" t="s">
        <v>40</v>
      </c>
      <c r="B117" s="402" t="s">
        <v>95</v>
      </c>
      <c r="C117" s="334">
        <v>200</v>
      </c>
      <c r="D117" s="403">
        <v>5.9569999999999999</v>
      </c>
      <c r="E117" s="164">
        <v>8.8659999999999997</v>
      </c>
      <c r="F117" s="164">
        <v>31.721</v>
      </c>
      <c r="G117" s="169">
        <v>230.506</v>
      </c>
      <c r="H117" s="154">
        <v>28</v>
      </c>
      <c r="I117" s="230" t="s">
        <v>96</v>
      </c>
      <c r="N117" s="7"/>
      <c r="O117" s="7"/>
      <c r="U117" s="2"/>
      <c r="V117" s="2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2"/>
      <c r="AK117" s="404"/>
      <c r="AL117" s="115"/>
      <c r="AM117" s="310"/>
      <c r="AN117" s="215"/>
      <c r="AO117" s="400"/>
      <c r="AP117" s="84"/>
      <c r="AQ117" s="84"/>
      <c r="AR117" s="84"/>
      <c r="AS117" s="84"/>
      <c r="AT117" s="84"/>
      <c r="AU117" s="84"/>
      <c r="AV117" s="84"/>
      <c r="AW117" s="84"/>
      <c r="AX117" s="75"/>
      <c r="AY117" s="2"/>
      <c r="AZ117" s="2"/>
      <c r="BA117" s="75"/>
      <c r="BB117" s="75"/>
      <c r="BC117" s="75"/>
      <c r="BD117" s="75"/>
      <c r="BE117" s="2"/>
      <c r="BF117" s="2"/>
      <c r="BG117" s="74"/>
      <c r="BH117" s="74"/>
    </row>
    <row r="118" spans="1:60" ht="10.8" customHeight="1">
      <c r="A118" s="148" t="s">
        <v>43</v>
      </c>
      <c r="B118" s="405" t="s">
        <v>97</v>
      </c>
      <c r="C118" s="406">
        <v>200</v>
      </c>
      <c r="D118" s="407">
        <v>5.8639999999999999</v>
      </c>
      <c r="E118" s="176">
        <v>5.1680000000000001</v>
      </c>
      <c r="F118" s="176">
        <v>15.433999999999999</v>
      </c>
      <c r="G118" s="177">
        <v>131.804</v>
      </c>
      <c r="H118" s="154">
        <v>69</v>
      </c>
      <c r="I118" s="230" t="s">
        <v>98</v>
      </c>
      <c r="N118" s="7"/>
      <c r="O118" s="7"/>
      <c r="U118" s="179"/>
      <c r="V118" s="408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2"/>
      <c r="AK118" s="84"/>
      <c r="AL118" s="72"/>
      <c r="AM118" s="5"/>
      <c r="AN118" s="72"/>
      <c r="AO118" s="2"/>
      <c r="AP118" s="2"/>
      <c r="AQ118" s="84"/>
      <c r="AR118" s="84"/>
      <c r="AS118" s="84"/>
      <c r="AT118" s="84"/>
      <c r="AU118" s="84"/>
      <c r="AV118" s="84"/>
      <c r="AW118" s="84"/>
      <c r="AX118" s="2"/>
      <c r="AY118" s="2"/>
      <c r="AZ118" s="2"/>
      <c r="BA118" s="2"/>
      <c r="BB118" s="2"/>
      <c r="BC118" s="2"/>
      <c r="BD118" s="75"/>
      <c r="BE118" s="2"/>
      <c r="BF118" s="2"/>
      <c r="BG118" s="74"/>
      <c r="BH118" s="74"/>
    </row>
    <row r="119" spans="1:60" ht="10.8" customHeight="1">
      <c r="A119" s="160" t="s">
        <v>46</v>
      </c>
      <c r="B119" s="409" t="s">
        <v>99</v>
      </c>
      <c r="C119" s="410">
        <v>40</v>
      </c>
      <c r="D119" s="411">
        <v>5.08</v>
      </c>
      <c r="E119" s="152">
        <v>4.5999999999999996</v>
      </c>
      <c r="F119" s="152">
        <v>0.28000000000000003</v>
      </c>
      <c r="G119" s="169">
        <v>62.84</v>
      </c>
      <c r="H119" s="154">
        <v>64</v>
      </c>
      <c r="I119" s="230" t="s">
        <v>100</v>
      </c>
      <c r="N119" s="7"/>
      <c r="O119" s="7"/>
      <c r="U119" s="2"/>
      <c r="V119" s="2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2"/>
      <c r="AK119" s="12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75"/>
      <c r="BE119" s="2"/>
      <c r="BF119" s="2"/>
      <c r="BG119" s="5"/>
      <c r="BH119" s="5"/>
    </row>
    <row r="120" spans="1:60" ht="10.8" customHeight="1">
      <c r="A120" s="167" t="s">
        <v>101</v>
      </c>
      <c r="B120" s="412" t="s">
        <v>50</v>
      </c>
      <c r="C120" s="162">
        <v>30</v>
      </c>
      <c r="D120" s="163">
        <v>1.155</v>
      </c>
      <c r="E120" s="164">
        <v>0.41299999999999998</v>
      </c>
      <c r="F120" s="152">
        <v>16.260000000000002</v>
      </c>
      <c r="G120" s="169">
        <v>73.376999999999995</v>
      </c>
      <c r="H120" s="170">
        <v>9</v>
      </c>
      <c r="I120" s="142" t="s">
        <v>51</v>
      </c>
      <c r="N120" s="7"/>
      <c r="O120" s="7"/>
      <c r="U120" s="72"/>
      <c r="V120" s="73"/>
      <c r="W120" s="73"/>
      <c r="X120" s="74"/>
      <c r="Y120" s="74"/>
      <c r="Z120" s="74"/>
      <c r="AA120" s="75"/>
      <c r="AB120" s="75"/>
      <c r="AC120" s="76"/>
      <c r="AD120" s="74"/>
      <c r="AE120" s="74"/>
      <c r="AF120" s="75"/>
      <c r="AG120" s="74"/>
      <c r="AH120" s="74"/>
      <c r="AI120" s="74"/>
      <c r="AJ120" s="74"/>
      <c r="AK120" s="413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75"/>
      <c r="BE120" s="2"/>
      <c r="BF120" s="2"/>
      <c r="BG120" s="74"/>
      <c r="BH120" s="74"/>
    </row>
    <row r="121" spans="1:60" ht="10.8" customHeight="1">
      <c r="A121" s="167"/>
      <c r="B121" s="414" t="s">
        <v>52</v>
      </c>
      <c r="C121" s="174">
        <v>20</v>
      </c>
      <c r="D121" s="175">
        <v>1.1299999999999999</v>
      </c>
      <c r="E121" s="176">
        <v>0.3</v>
      </c>
      <c r="F121" s="176">
        <v>8.3729999999999993</v>
      </c>
      <c r="G121" s="177">
        <v>40.712000000000003</v>
      </c>
      <c r="H121" s="178">
        <v>10</v>
      </c>
      <c r="I121" s="142" t="s">
        <v>51</v>
      </c>
      <c r="N121" s="7"/>
      <c r="O121" s="7"/>
      <c r="U121" s="72"/>
      <c r="V121" s="2"/>
      <c r="W121" s="73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84"/>
      <c r="BE121" s="2"/>
      <c r="BF121" s="2"/>
      <c r="BG121" s="74"/>
      <c r="BH121" s="74"/>
    </row>
    <row r="122" spans="1:60" ht="10.8" customHeight="1" thickBot="1">
      <c r="A122" s="181"/>
      <c r="B122" s="343" t="s">
        <v>53</v>
      </c>
      <c r="C122" s="183">
        <v>110</v>
      </c>
      <c r="D122" s="184">
        <v>0.44</v>
      </c>
      <c r="E122" s="185">
        <v>0.44</v>
      </c>
      <c r="F122" s="185">
        <v>10.78</v>
      </c>
      <c r="G122" s="186">
        <v>51.7</v>
      </c>
      <c r="H122" s="187">
        <v>75</v>
      </c>
      <c r="I122" s="188" t="s">
        <v>54</v>
      </c>
      <c r="N122" s="7"/>
      <c r="O122" s="7"/>
      <c r="U122" s="115"/>
      <c r="V122" s="83"/>
      <c r="W122" s="2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84"/>
      <c r="BE122" s="2"/>
      <c r="BF122" s="2"/>
      <c r="BG122" s="74"/>
      <c r="BH122" s="74"/>
    </row>
    <row r="123" spans="1:60" ht="10.8" customHeight="1">
      <c r="A123" s="189" t="s">
        <v>55</v>
      </c>
      <c r="C123" s="344">
        <f>SUM(C117:C122)</f>
        <v>600</v>
      </c>
      <c r="D123" s="190">
        <f>SUM(D117:D122)</f>
        <v>19.626000000000001</v>
      </c>
      <c r="E123" s="191">
        <f>SUM(E117:E122)</f>
        <v>19.787000000000003</v>
      </c>
      <c r="F123" s="192">
        <f>SUM(F117:F122)</f>
        <v>82.848000000000013</v>
      </c>
      <c r="G123" s="193">
        <f>SUM(G117:G122)</f>
        <v>590.93900000000008</v>
      </c>
      <c r="H123" s="194" t="s">
        <v>56</v>
      </c>
      <c r="I123" s="195" t="s">
        <v>57</v>
      </c>
      <c r="N123" s="7"/>
      <c r="U123" s="72"/>
      <c r="V123" s="5"/>
      <c r="W123" s="75"/>
      <c r="X123" s="95"/>
      <c r="Y123" s="95"/>
      <c r="Z123" s="95"/>
      <c r="AA123" s="96"/>
      <c r="AB123" s="95"/>
      <c r="AC123" s="95"/>
      <c r="AD123" s="95"/>
      <c r="AE123" s="95"/>
      <c r="AF123" s="95"/>
      <c r="AG123" s="95"/>
      <c r="AH123" s="95"/>
      <c r="AI123" s="95"/>
      <c r="AJ123" s="107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84"/>
      <c r="BE123" s="2"/>
      <c r="BF123" s="2"/>
      <c r="BG123" s="74"/>
      <c r="BH123" s="74"/>
    </row>
    <row r="124" spans="1:60" ht="10.8" customHeight="1">
      <c r="A124" s="196"/>
      <c r="B124" s="197" t="s">
        <v>58</v>
      </c>
      <c r="C124" s="198">
        <v>0.25</v>
      </c>
      <c r="D124" s="305">
        <v>19.25</v>
      </c>
      <c r="E124" s="306">
        <v>19.75</v>
      </c>
      <c r="F124" s="307">
        <v>83.75</v>
      </c>
      <c r="G124" s="308">
        <v>587.5</v>
      </c>
      <c r="H124" s="203">
        <f>G124-G123</f>
        <v>-3.4390000000000782</v>
      </c>
      <c r="I124" s="204" t="s">
        <v>59</v>
      </c>
      <c r="N124" s="7"/>
      <c r="O124" s="416"/>
      <c r="P124" s="392"/>
      <c r="Q124" s="156"/>
      <c r="R124" s="156"/>
      <c r="S124" s="156"/>
      <c r="T124" s="232"/>
      <c r="U124" s="367"/>
      <c r="V124" s="74"/>
      <c r="W124" s="73"/>
      <c r="X124" s="95"/>
      <c r="Y124" s="95"/>
      <c r="Z124" s="95"/>
      <c r="AA124" s="96"/>
      <c r="AB124" s="95"/>
      <c r="AC124" s="95"/>
      <c r="AD124" s="95"/>
      <c r="AE124" s="95"/>
      <c r="AF124" s="95"/>
      <c r="AG124" s="95"/>
      <c r="AH124" s="95"/>
      <c r="AI124" s="95"/>
      <c r="AJ124" s="107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84"/>
      <c r="BE124" s="2"/>
      <c r="BF124" s="2"/>
      <c r="BG124" s="86"/>
      <c r="BH124" s="74"/>
    </row>
    <row r="125" spans="1:60" ht="10.8" customHeight="1" thickBot="1">
      <c r="A125" s="205"/>
      <c r="B125" s="206" t="s">
        <v>60</v>
      </c>
      <c r="C125" s="207"/>
      <c r="D125" s="345">
        <v>0.49</v>
      </c>
      <c r="E125" s="346">
        <v>0.05</v>
      </c>
      <c r="F125" s="346">
        <v>-0.27</v>
      </c>
      <c r="G125" s="347">
        <v>0.15</v>
      </c>
      <c r="H125" s="211"/>
      <c r="I125" s="212"/>
      <c r="N125" s="7"/>
      <c r="O125" s="3"/>
      <c r="P125" s="13"/>
      <c r="Q125" s="156"/>
      <c r="R125" s="156"/>
      <c r="S125" s="417"/>
      <c r="T125" s="232"/>
      <c r="U125" s="123"/>
      <c r="V125" s="5"/>
      <c r="W125" s="94"/>
      <c r="X125" s="95"/>
      <c r="Y125" s="95"/>
      <c r="Z125" s="118"/>
      <c r="AA125" s="96"/>
      <c r="AB125" s="95"/>
      <c r="AC125" s="107"/>
      <c r="AD125" s="107"/>
      <c r="AE125" s="107"/>
      <c r="AF125" s="107"/>
      <c r="AG125" s="107"/>
      <c r="AH125" s="107"/>
      <c r="AI125" s="107"/>
      <c r="AJ125" s="107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94"/>
      <c r="BA125" s="84"/>
      <c r="BB125" s="84"/>
      <c r="BC125" s="84"/>
      <c r="BD125" s="84"/>
      <c r="BE125" s="2"/>
      <c r="BF125" s="2"/>
      <c r="BG125" s="74"/>
      <c r="BH125" s="74"/>
    </row>
    <row r="126" spans="1:60" ht="10.8" customHeight="1">
      <c r="A126" s="340"/>
      <c r="B126" s="418" t="s">
        <v>61</v>
      </c>
      <c r="C126" s="88"/>
      <c r="D126" s="25"/>
      <c r="E126" s="220"/>
      <c r="F126" s="220"/>
      <c r="G126" s="220"/>
      <c r="H126" s="222"/>
      <c r="I126" s="222"/>
      <c r="N126" s="7"/>
      <c r="O126" s="3"/>
      <c r="P126" s="419"/>
      <c r="Q126" s="156"/>
      <c r="R126" s="156"/>
      <c r="S126" s="417"/>
      <c r="T126" s="232"/>
      <c r="U126" s="145"/>
      <c r="V126" s="5"/>
      <c r="W126" s="94"/>
      <c r="X126" s="95"/>
      <c r="Y126" s="95"/>
      <c r="Z126" s="95"/>
      <c r="AA126" s="96"/>
      <c r="AB126" s="95"/>
      <c r="AC126" s="95"/>
      <c r="AD126" s="95"/>
      <c r="AE126" s="95"/>
      <c r="AF126" s="95"/>
      <c r="AG126" s="95"/>
      <c r="AH126" s="95"/>
      <c r="AI126" s="95"/>
      <c r="AJ126" s="107"/>
      <c r="AK126" s="2"/>
      <c r="AL126" s="420"/>
      <c r="AM126" s="420"/>
      <c r="AN126" s="420"/>
      <c r="AO126" s="158"/>
      <c r="AP126" s="213"/>
      <c r="AQ126" s="420"/>
      <c r="AR126" s="158"/>
      <c r="AS126" s="158"/>
      <c r="AT126" s="420"/>
      <c r="AU126" s="214"/>
      <c r="AV126" s="420"/>
      <c r="AW126" s="420"/>
      <c r="AX126" s="2"/>
      <c r="AY126" s="400"/>
      <c r="AZ126" s="2"/>
      <c r="BA126" s="84"/>
      <c r="BB126" s="84"/>
      <c r="BC126" s="84"/>
      <c r="BD126" s="75"/>
      <c r="BE126" s="2"/>
      <c r="BF126" s="2"/>
      <c r="BG126" s="74"/>
      <c r="BH126" s="74"/>
    </row>
    <row r="127" spans="1:60" ht="10.8" customHeight="1">
      <c r="A127" s="340"/>
      <c r="B127" s="421" t="s">
        <v>102</v>
      </c>
      <c r="C127" s="334">
        <v>60</v>
      </c>
      <c r="D127" s="411">
        <v>1.125</v>
      </c>
      <c r="E127" s="152">
        <v>2.7</v>
      </c>
      <c r="F127" s="152">
        <v>4.5</v>
      </c>
      <c r="G127" s="169">
        <v>47.024999999999999</v>
      </c>
      <c r="H127" s="154">
        <v>5</v>
      </c>
      <c r="I127" s="166" t="s">
        <v>103</v>
      </c>
      <c r="N127" s="7"/>
      <c r="O127" s="3"/>
      <c r="P127" s="29"/>
      <c r="Q127" s="156"/>
      <c r="R127" s="156"/>
      <c r="S127" s="156"/>
      <c r="T127" s="232"/>
      <c r="U127" s="115"/>
      <c r="V127" s="7"/>
      <c r="W127" s="7"/>
      <c r="X127" s="95"/>
      <c r="Y127" s="95"/>
      <c r="Z127" s="95"/>
      <c r="AA127" s="96"/>
      <c r="AB127" s="95"/>
      <c r="AC127" s="95"/>
      <c r="AD127" s="95"/>
      <c r="AE127" s="95"/>
      <c r="AF127" s="95"/>
      <c r="AG127" s="95"/>
      <c r="AH127" s="95"/>
      <c r="AI127" s="95"/>
      <c r="AJ127" s="107"/>
      <c r="AK127" s="2"/>
      <c r="AL127" s="420"/>
      <c r="AM127" s="420"/>
      <c r="AN127" s="420"/>
      <c r="AO127" s="420"/>
      <c r="AP127" s="420"/>
      <c r="AQ127" s="420"/>
      <c r="AR127" s="420"/>
      <c r="AS127" s="420"/>
      <c r="AT127" s="420"/>
      <c r="AU127" s="420"/>
      <c r="AV127" s="420"/>
      <c r="AW127" s="420"/>
      <c r="AX127" s="2"/>
      <c r="AY127" s="400"/>
      <c r="AZ127" s="2"/>
      <c r="BA127" s="84"/>
      <c r="BB127" s="84"/>
      <c r="BC127" s="84"/>
      <c r="BD127" s="75"/>
      <c r="BE127" s="2"/>
      <c r="BF127" s="2"/>
      <c r="BG127" s="74"/>
      <c r="BH127" s="2"/>
    </row>
    <row r="128" spans="1:60" ht="10.8" customHeight="1">
      <c r="A128" s="134" t="s">
        <v>40</v>
      </c>
      <c r="B128" s="333" t="s">
        <v>104</v>
      </c>
      <c r="C128" s="334">
        <v>200</v>
      </c>
      <c r="D128" s="422">
        <v>2.1800000000000002</v>
      </c>
      <c r="E128" s="423">
        <v>5.3</v>
      </c>
      <c r="F128" s="424">
        <v>7.16</v>
      </c>
      <c r="G128" s="169">
        <v>85.06</v>
      </c>
      <c r="H128" s="154">
        <v>16</v>
      </c>
      <c r="I128" s="269" t="s">
        <v>105</v>
      </c>
      <c r="N128" s="7"/>
      <c r="O128" s="3"/>
      <c r="P128" s="13"/>
      <c r="Q128" s="156"/>
      <c r="R128" s="156"/>
      <c r="S128" s="156"/>
      <c r="T128" s="232"/>
      <c r="U128" s="115"/>
      <c r="V128" s="83"/>
      <c r="W128" s="2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2"/>
      <c r="AL128" s="2"/>
      <c r="AM128" s="2"/>
      <c r="AN128" s="2"/>
      <c r="AO128" s="158"/>
      <c r="AP128" s="158"/>
      <c r="AQ128" s="2"/>
      <c r="AR128" s="158"/>
      <c r="AS128" s="158"/>
      <c r="AT128" s="2"/>
      <c r="AU128" s="5"/>
      <c r="AV128" s="2"/>
      <c r="AW128" s="2"/>
      <c r="AX128" s="2"/>
      <c r="AY128" s="84"/>
      <c r="AZ128" s="2"/>
      <c r="BA128" s="2"/>
      <c r="BB128" s="2"/>
      <c r="BC128" s="84"/>
      <c r="BD128" s="84"/>
      <c r="BE128" s="2"/>
      <c r="BF128" s="2"/>
      <c r="BG128" s="74"/>
      <c r="BH128" s="74"/>
    </row>
    <row r="129" spans="1:60" ht="10.8" customHeight="1">
      <c r="A129" s="340"/>
      <c r="B129" s="318" t="s">
        <v>106</v>
      </c>
      <c r="C129" s="136">
        <v>90</v>
      </c>
      <c r="D129" s="357">
        <v>15.7</v>
      </c>
      <c r="E129" s="176">
        <v>14.98</v>
      </c>
      <c r="F129" s="176">
        <v>15.03</v>
      </c>
      <c r="G129" s="322">
        <v>245.35</v>
      </c>
      <c r="H129" s="425">
        <v>53</v>
      </c>
      <c r="I129" s="361" t="s">
        <v>107</v>
      </c>
      <c r="N129" s="7"/>
      <c r="U129" s="115"/>
      <c r="V129" s="5"/>
      <c r="W129" s="426"/>
      <c r="X129" s="95"/>
      <c r="Y129" s="95"/>
      <c r="Z129" s="95"/>
      <c r="AA129" s="96"/>
      <c r="AB129" s="95"/>
      <c r="AC129" s="95"/>
      <c r="AD129" s="95"/>
      <c r="AE129" s="95"/>
      <c r="AF129" s="95"/>
      <c r="AG129" s="95"/>
      <c r="AH129" s="95"/>
      <c r="AI129" s="95"/>
      <c r="AJ129" s="107"/>
      <c r="AK129" s="2"/>
      <c r="AL129" s="242"/>
      <c r="AM129" s="243"/>
      <c r="AN129" s="244"/>
      <c r="AO129" s="245"/>
      <c r="AP129" s="246"/>
      <c r="AQ129" s="246"/>
      <c r="AR129" s="246"/>
      <c r="AS129" s="246"/>
      <c r="AT129" s="246"/>
      <c r="AU129" s="246"/>
      <c r="AV129" s="242"/>
      <c r="AW129" s="242"/>
      <c r="AX129" s="247"/>
      <c r="AY129" s="215"/>
      <c r="AZ129" s="2"/>
      <c r="BA129" s="2"/>
      <c r="BB129" s="2"/>
      <c r="BC129" s="400"/>
      <c r="BD129" s="84"/>
      <c r="BE129" s="2"/>
      <c r="BF129" s="2"/>
      <c r="BG129" s="5"/>
      <c r="BH129" s="5"/>
    </row>
    <row r="130" spans="1:60" ht="10.8" customHeight="1">
      <c r="A130" s="148" t="s">
        <v>43</v>
      </c>
      <c r="B130" s="427" t="s">
        <v>108</v>
      </c>
      <c r="C130" s="319">
        <v>150</v>
      </c>
      <c r="D130" s="428">
        <v>4</v>
      </c>
      <c r="E130" s="429">
        <v>4.24</v>
      </c>
      <c r="F130" s="429">
        <v>28.36</v>
      </c>
      <c r="G130" s="322">
        <v>165.6</v>
      </c>
      <c r="H130" s="430">
        <v>33</v>
      </c>
      <c r="I130" s="254" t="s">
        <v>42</v>
      </c>
      <c r="N130" s="7"/>
      <c r="U130" s="72"/>
      <c r="V130" s="5"/>
      <c r="W130" s="94"/>
      <c r="X130" s="95"/>
      <c r="Y130" s="95"/>
      <c r="Z130" s="95"/>
      <c r="AA130" s="96"/>
      <c r="AB130" s="95"/>
      <c r="AC130" s="95"/>
      <c r="AD130" s="95"/>
      <c r="AE130" s="95"/>
      <c r="AF130" s="95"/>
      <c r="AG130" s="95"/>
      <c r="AH130" s="95"/>
      <c r="AI130" s="95"/>
      <c r="AJ130" s="107"/>
      <c r="AK130" s="2"/>
      <c r="AL130" s="12"/>
      <c r="AM130" s="12"/>
      <c r="AN130" s="12"/>
      <c r="AO130" s="260"/>
      <c r="AP130" s="12"/>
      <c r="AQ130" s="12"/>
      <c r="AR130" s="12"/>
      <c r="AS130" s="12"/>
      <c r="AT130" s="12"/>
      <c r="AU130" s="12"/>
      <c r="AV130" s="12"/>
      <c r="AW130" s="12"/>
      <c r="AX130" s="12"/>
      <c r="AY130" s="84"/>
      <c r="AZ130" s="2"/>
      <c r="BA130" s="2"/>
      <c r="BB130" s="2"/>
      <c r="BC130" s="400"/>
      <c r="BD130" s="84"/>
      <c r="BE130" s="2"/>
      <c r="BF130" s="2"/>
      <c r="BG130" s="5"/>
      <c r="BH130" s="5"/>
    </row>
    <row r="131" spans="1:60" ht="10.8" customHeight="1">
      <c r="A131" s="160" t="s">
        <v>46</v>
      </c>
      <c r="B131" s="168" t="s">
        <v>109</v>
      </c>
      <c r="C131" s="162">
        <v>200</v>
      </c>
      <c r="D131" s="151">
        <v>1</v>
      </c>
      <c r="E131" s="152">
        <v>0</v>
      </c>
      <c r="F131" s="152">
        <v>23.4</v>
      </c>
      <c r="G131" s="169">
        <v>97.6</v>
      </c>
      <c r="H131" s="170">
        <v>74</v>
      </c>
      <c r="I131" s="269" t="s">
        <v>110</v>
      </c>
      <c r="N131" s="7"/>
      <c r="U131" s="72"/>
      <c r="V131" s="5"/>
      <c r="W131" s="94"/>
      <c r="X131" s="95"/>
      <c r="Y131" s="95"/>
      <c r="Z131" s="95"/>
      <c r="AA131" s="96"/>
      <c r="AB131" s="95"/>
      <c r="AC131" s="95"/>
      <c r="AD131" s="95"/>
      <c r="AE131" s="95"/>
      <c r="AF131" s="95"/>
      <c r="AG131" s="95"/>
      <c r="AH131" s="95"/>
      <c r="AI131" s="95"/>
      <c r="AJ131" s="107"/>
      <c r="AK131" s="2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97"/>
      <c r="AY131" s="2"/>
      <c r="AZ131" s="2"/>
      <c r="BA131" s="2"/>
      <c r="BB131" s="2"/>
      <c r="BC131" s="84"/>
      <c r="BD131" s="84"/>
      <c r="BE131" s="2"/>
      <c r="BF131" s="2"/>
      <c r="BG131" s="74"/>
      <c r="BH131" s="74"/>
    </row>
    <row r="132" spans="1:60" ht="10.8" customHeight="1">
      <c r="A132" s="167" t="s">
        <v>101</v>
      </c>
      <c r="B132" s="333" t="s">
        <v>50</v>
      </c>
      <c r="C132" s="162">
        <v>50</v>
      </c>
      <c r="D132" s="163">
        <v>1.925</v>
      </c>
      <c r="E132" s="164">
        <v>0.68799999999999994</v>
      </c>
      <c r="F132" s="164">
        <v>27.1</v>
      </c>
      <c r="G132" s="169">
        <v>122.292</v>
      </c>
      <c r="H132" s="154">
        <v>9</v>
      </c>
      <c r="I132" s="230" t="s">
        <v>51</v>
      </c>
      <c r="N132" s="7"/>
      <c r="U132" s="72"/>
      <c r="V132" s="74"/>
      <c r="W132" s="94"/>
      <c r="X132" s="74"/>
      <c r="Y132" s="74"/>
      <c r="Z132" s="74"/>
      <c r="AA132" s="75"/>
      <c r="AB132" s="75"/>
      <c r="AC132" s="76"/>
      <c r="AD132" s="74"/>
      <c r="AE132" s="74"/>
      <c r="AF132" s="75"/>
      <c r="AG132" s="74"/>
      <c r="AH132" s="74"/>
      <c r="AI132" s="74"/>
      <c r="AJ132" s="74"/>
      <c r="AK132" s="122"/>
      <c r="AL132" s="431"/>
      <c r="AM132" s="431"/>
      <c r="AN132" s="431"/>
      <c r="AO132" s="431"/>
      <c r="AP132" s="431"/>
      <c r="AQ132" s="431"/>
      <c r="AR132" s="432"/>
      <c r="AS132" s="431"/>
      <c r="AT132" s="432"/>
      <c r="AU132" s="432"/>
      <c r="AV132" s="431"/>
      <c r="AW132" s="431"/>
      <c r="AX132" s="431"/>
      <c r="AY132" s="84"/>
      <c r="AZ132" s="2"/>
      <c r="BA132" s="2"/>
      <c r="BB132" s="2"/>
      <c r="BC132" s="84"/>
      <c r="BD132" s="84"/>
      <c r="BE132" s="2"/>
      <c r="BF132" s="2"/>
      <c r="BG132" s="74"/>
      <c r="BH132" s="74"/>
    </row>
    <row r="133" spans="1:60" ht="10.8" customHeight="1" thickBot="1">
      <c r="A133" s="340"/>
      <c r="B133" s="421" t="s">
        <v>52</v>
      </c>
      <c r="C133" s="162">
        <v>30</v>
      </c>
      <c r="D133" s="163">
        <v>1.6950000000000001</v>
      </c>
      <c r="E133" s="152">
        <v>0.45</v>
      </c>
      <c r="F133" s="152">
        <v>12.56</v>
      </c>
      <c r="G133" s="169">
        <v>61.07</v>
      </c>
      <c r="H133" s="323">
        <v>10</v>
      </c>
      <c r="I133" s="433" t="s">
        <v>51</v>
      </c>
      <c r="N133" s="7"/>
      <c r="U133" s="132"/>
      <c r="V133" s="74"/>
      <c r="W133" s="73"/>
      <c r="X133" s="95"/>
      <c r="Y133" s="95"/>
      <c r="Z133" s="95"/>
      <c r="AA133" s="96"/>
      <c r="AB133" s="118"/>
      <c r="AC133" s="119"/>
      <c r="AD133" s="119"/>
      <c r="AE133" s="119"/>
      <c r="AF133" s="119"/>
      <c r="AG133" s="119"/>
      <c r="AH133" s="119"/>
      <c r="AI133" s="119"/>
      <c r="AJ133" s="73"/>
      <c r="AK133" s="7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84"/>
      <c r="AZ133" s="2"/>
      <c r="BA133" s="2"/>
      <c r="BB133" s="2"/>
      <c r="BC133" s="84"/>
      <c r="BD133" s="84"/>
      <c r="BE133" s="2"/>
      <c r="BF133" s="2"/>
      <c r="BG133" s="85"/>
      <c r="BH133" s="74"/>
    </row>
    <row r="134" spans="1:60" ht="10.8" customHeight="1">
      <c r="A134" s="279" t="s">
        <v>72</v>
      </c>
      <c r="B134" s="280"/>
      <c r="C134" s="281">
        <f>SUM(C127:C133)</f>
        <v>780</v>
      </c>
      <c r="D134" s="282">
        <f>SUM(D127:D133)</f>
        <v>27.625</v>
      </c>
      <c r="E134" s="191">
        <f>SUM(E127:E133)</f>
        <v>28.357999999999997</v>
      </c>
      <c r="F134" s="283">
        <f>SUM(F127:F133)</f>
        <v>118.10999999999999</v>
      </c>
      <c r="G134" s="284">
        <f>SUM(G127:G133)</f>
        <v>823.99700000000007</v>
      </c>
      <c r="H134" s="285" t="s">
        <v>56</v>
      </c>
      <c r="I134" s="195" t="s">
        <v>57</v>
      </c>
      <c r="N134" s="7"/>
      <c r="O134" s="7"/>
      <c r="U134" s="294"/>
      <c r="V134" s="74"/>
      <c r="W134" s="73"/>
      <c r="X134" s="95"/>
      <c r="Y134" s="95"/>
      <c r="Z134" s="118"/>
      <c r="AA134" s="96"/>
      <c r="AB134" s="146"/>
      <c r="AC134" s="146"/>
      <c r="AD134" s="146"/>
      <c r="AE134" s="146"/>
      <c r="AF134" s="95"/>
      <c r="AG134" s="147"/>
      <c r="AH134" s="95"/>
      <c r="AI134" s="95"/>
      <c r="AJ134" s="107"/>
      <c r="AK134" s="84"/>
      <c r="AL134" s="2"/>
      <c r="AM134" s="2"/>
      <c r="AN134" s="2"/>
      <c r="AO134" s="2"/>
      <c r="AP134" s="2"/>
      <c r="AQ134" s="2"/>
      <c r="AR134" s="2"/>
      <c r="AS134" s="2"/>
      <c r="AT134" s="2"/>
      <c r="AU134" s="214"/>
      <c r="AV134" s="2"/>
      <c r="AW134" s="214"/>
      <c r="AX134" s="2"/>
      <c r="AY134" s="84"/>
      <c r="AZ134" s="2"/>
      <c r="BA134" s="2"/>
      <c r="BB134" s="2"/>
      <c r="BC134" s="84"/>
      <c r="BD134" s="84"/>
      <c r="BE134" s="2"/>
      <c r="BF134" s="2"/>
      <c r="BG134" s="74"/>
      <c r="BH134" s="74"/>
    </row>
    <row r="135" spans="1:60" ht="10.8" customHeight="1">
      <c r="A135" s="287"/>
      <c r="B135" s="197" t="s">
        <v>58</v>
      </c>
      <c r="C135" s="198">
        <v>0.35</v>
      </c>
      <c r="D135" s="199">
        <v>26.95</v>
      </c>
      <c r="E135" s="200">
        <v>27.65</v>
      </c>
      <c r="F135" s="201">
        <v>117.25</v>
      </c>
      <c r="G135" s="288">
        <v>822.5</v>
      </c>
      <c r="H135" s="289">
        <f>G135-G134</f>
        <v>-1.4970000000000709</v>
      </c>
      <c r="I135" s="204" t="s">
        <v>59</v>
      </c>
      <c r="N135" s="7"/>
      <c r="O135" s="7"/>
      <c r="U135" s="294"/>
      <c r="V135" s="74"/>
      <c r="W135" s="73"/>
      <c r="X135" s="95"/>
      <c r="Y135" s="95"/>
      <c r="Z135" s="95"/>
      <c r="AA135" s="96"/>
      <c r="AB135" s="95"/>
      <c r="AC135" s="95"/>
      <c r="AD135" s="95"/>
      <c r="AE135" s="95"/>
      <c r="AF135" s="95"/>
      <c r="AG135" s="95"/>
      <c r="AH135" s="95"/>
      <c r="AI135" s="95"/>
      <c r="AJ135" s="107"/>
      <c r="AK135" s="72"/>
      <c r="AL135" s="2"/>
      <c r="AM135" s="2"/>
      <c r="AN135" s="2"/>
      <c r="AO135" s="434"/>
      <c r="AP135" s="2"/>
      <c r="AQ135" s="2"/>
      <c r="AR135" s="2"/>
      <c r="AS135" s="2"/>
      <c r="AT135" s="2"/>
      <c r="AU135" s="2"/>
      <c r="AV135" s="2"/>
      <c r="AW135" s="214"/>
      <c r="AX135" s="2"/>
      <c r="AY135" s="84"/>
      <c r="AZ135" s="2"/>
      <c r="BA135" s="2"/>
      <c r="BB135" s="2"/>
      <c r="BC135" s="84"/>
      <c r="BD135" s="84"/>
      <c r="BE135" s="2"/>
      <c r="BF135" s="2"/>
      <c r="BG135" s="74"/>
      <c r="BH135" s="74"/>
    </row>
    <row r="136" spans="1:60" ht="10.8" customHeight="1" thickBot="1">
      <c r="A136" s="205"/>
      <c r="B136" s="290" t="s">
        <v>60</v>
      </c>
      <c r="C136" s="207"/>
      <c r="D136" s="208">
        <v>0.88</v>
      </c>
      <c r="E136" s="209">
        <v>0.9</v>
      </c>
      <c r="F136" s="209">
        <v>0.26</v>
      </c>
      <c r="G136" s="291">
        <v>0.06</v>
      </c>
      <c r="H136" s="292"/>
      <c r="I136" s="212"/>
      <c r="N136" s="7"/>
      <c r="O136" s="7"/>
      <c r="U136" s="294"/>
      <c r="V136" s="74"/>
      <c r="W136" s="73"/>
      <c r="X136" s="95"/>
      <c r="Y136" s="95"/>
      <c r="Z136" s="95"/>
      <c r="AA136" s="96"/>
      <c r="AB136" s="95"/>
      <c r="AC136" s="119"/>
      <c r="AD136" s="95"/>
      <c r="AE136" s="95"/>
      <c r="AF136" s="95"/>
      <c r="AG136" s="95"/>
      <c r="AH136" s="95"/>
      <c r="AI136" s="95"/>
      <c r="AJ136" s="107"/>
      <c r="AK136" s="72"/>
      <c r="AL136" s="5"/>
      <c r="AM136" s="2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2"/>
      <c r="AY136" s="2"/>
      <c r="AZ136" s="2"/>
      <c r="BA136" s="2"/>
      <c r="BB136" s="2"/>
      <c r="BC136" s="75"/>
      <c r="BD136" s="75"/>
      <c r="BE136" s="2"/>
      <c r="BF136" s="2"/>
      <c r="BG136" s="74"/>
      <c r="BH136" s="74"/>
    </row>
    <row r="137" spans="1:60" ht="10.8" customHeight="1" thickBot="1">
      <c r="N137" s="7"/>
      <c r="O137" s="7"/>
      <c r="U137" s="94"/>
      <c r="V137" s="233"/>
      <c r="W137" s="84"/>
      <c r="X137" s="394"/>
      <c r="Y137" s="394"/>
      <c r="Z137" s="394"/>
      <c r="AA137" s="395"/>
      <c r="AB137" s="394"/>
      <c r="AC137" s="435"/>
      <c r="AD137" s="395"/>
      <c r="AE137" s="394"/>
      <c r="AF137" s="436"/>
      <c r="AG137" s="436"/>
      <c r="AH137" s="394"/>
      <c r="AI137" s="394"/>
      <c r="AJ137" s="394"/>
      <c r="AK137" s="72"/>
      <c r="AL137" s="2"/>
      <c r="AM137" s="99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75"/>
      <c r="BD137" s="75"/>
      <c r="BE137" s="2"/>
      <c r="BF137" s="2"/>
      <c r="BG137" s="74"/>
      <c r="BH137" s="74"/>
    </row>
    <row r="138" spans="1:60" ht="10.8" customHeight="1">
      <c r="A138" s="296" t="s">
        <v>111</v>
      </c>
      <c r="B138" s="280" t="s">
        <v>74</v>
      </c>
      <c r="C138" s="297"/>
      <c r="D138" s="437">
        <f>D123+D134</f>
        <v>47.251000000000005</v>
      </c>
      <c r="E138" s="438">
        <f>E123+E134</f>
        <v>48.144999999999996</v>
      </c>
      <c r="F138" s="438">
        <f>F123+F134</f>
        <v>200.958</v>
      </c>
      <c r="G138" s="439">
        <f>G123+G134</f>
        <v>1414.9360000000001</v>
      </c>
      <c r="H138" s="194" t="s">
        <v>56</v>
      </c>
      <c r="I138" s="195" t="s">
        <v>57</v>
      </c>
      <c r="N138" s="7"/>
      <c r="O138" s="35"/>
      <c r="P138" s="374"/>
      <c r="Q138" s="23"/>
      <c r="R138" s="16"/>
      <c r="S138" s="16"/>
      <c r="T138" s="16"/>
      <c r="U138" s="16"/>
      <c r="V138" s="375"/>
      <c r="W138" s="376"/>
      <c r="X138" s="256"/>
      <c r="Y138" s="256"/>
      <c r="Z138" s="256"/>
      <c r="AA138" s="256"/>
      <c r="AB138" s="257"/>
      <c r="AC138" s="256"/>
      <c r="AD138" s="256"/>
      <c r="AE138" s="256"/>
      <c r="AF138" s="258"/>
      <c r="AG138" s="258"/>
      <c r="AH138" s="256"/>
      <c r="AI138" s="256"/>
      <c r="AJ138" s="259"/>
      <c r="AK138" s="12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84"/>
      <c r="BD138" s="84"/>
      <c r="BE138" s="2"/>
      <c r="BF138" s="2"/>
      <c r="BG138" s="74"/>
      <c r="BH138" s="74"/>
    </row>
    <row r="139" spans="1:60" ht="10.8" customHeight="1">
      <c r="A139" s="302"/>
      <c r="B139" s="303" t="s">
        <v>58</v>
      </c>
      <c r="C139" s="304">
        <v>0.6</v>
      </c>
      <c r="D139" s="305">
        <v>46.2</v>
      </c>
      <c r="E139" s="306">
        <v>47.4</v>
      </c>
      <c r="F139" s="307">
        <v>201</v>
      </c>
      <c r="G139" s="308">
        <v>1410</v>
      </c>
      <c r="H139" s="309">
        <f>G139-G138</f>
        <v>-4.9360000000001492</v>
      </c>
      <c r="I139" s="204" t="s">
        <v>59</v>
      </c>
      <c r="N139" s="7"/>
      <c r="O139" s="7"/>
      <c r="U139" s="2"/>
      <c r="V139" s="2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75"/>
      <c r="BD139" s="75"/>
      <c r="BE139" s="2"/>
      <c r="BF139" s="2"/>
      <c r="BG139" s="74"/>
      <c r="BH139" s="74"/>
    </row>
    <row r="140" spans="1:60" ht="10.8" customHeight="1" thickBot="1">
      <c r="A140" s="205"/>
      <c r="B140" s="290" t="s">
        <v>60</v>
      </c>
      <c r="C140" s="207"/>
      <c r="D140" s="208">
        <v>1.36</v>
      </c>
      <c r="E140" s="209">
        <v>0.94</v>
      </c>
      <c r="F140" s="209">
        <v>-0.01</v>
      </c>
      <c r="G140" s="210">
        <v>0.21</v>
      </c>
      <c r="H140" s="311"/>
      <c r="I140" s="312"/>
      <c r="N140" s="7"/>
      <c r="O140" s="7"/>
      <c r="U140" s="2"/>
      <c r="V140" s="2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2"/>
      <c r="AK140" s="413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84"/>
      <c r="BD140" s="84"/>
      <c r="BE140" s="2"/>
      <c r="BF140" s="2"/>
      <c r="BG140" s="172"/>
      <c r="BH140" s="74"/>
    </row>
    <row r="141" spans="1:60" ht="10.8" customHeight="1" thickBot="1">
      <c r="N141" s="7"/>
      <c r="O141" s="7"/>
      <c r="U141" s="2"/>
      <c r="V141" s="2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2"/>
      <c r="AK141" s="369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84"/>
      <c r="BD141" s="84"/>
      <c r="BE141" s="2"/>
      <c r="BF141" s="2"/>
      <c r="BG141" s="74"/>
      <c r="BH141" s="74"/>
    </row>
    <row r="142" spans="1:60" ht="10.8" customHeight="1" thickBot="1">
      <c r="A142" s="87" t="s">
        <v>18</v>
      </c>
      <c r="B142" s="88"/>
      <c r="C142" s="89" t="s">
        <v>19</v>
      </c>
      <c r="D142" s="90" t="s">
        <v>20</v>
      </c>
      <c r="E142" s="90"/>
      <c r="F142" s="90"/>
      <c r="G142" s="91" t="s">
        <v>21</v>
      </c>
      <c r="H142" s="92" t="s">
        <v>22</v>
      </c>
      <c r="I142" s="93" t="s">
        <v>23</v>
      </c>
      <c r="N142" s="293"/>
      <c r="O142" s="7"/>
      <c r="U142" s="179"/>
      <c r="V142" s="440"/>
      <c r="W142" s="7"/>
      <c r="X142" s="7"/>
      <c r="Y142" s="7"/>
      <c r="Z142" s="171"/>
      <c r="AA142" s="7"/>
      <c r="AB142" s="7"/>
      <c r="AC142" s="7"/>
      <c r="AD142" s="7"/>
      <c r="AE142" s="7"/>
      <c r="AF142" s="7"/>
      <c r="AG142" s="7"/>
      <c r="AH142" s="7"/>
      <c r="AI142" s="7"/>
      <c r="AJ142" s="2"/>
      <c r="AK142" s="7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84"/>
      <c r="BD142" s="84"/>
      <c r="BE142" s="2"/>
      <c r="BF142" s="2"/>
      <c r="BG142" s="74"/>
      <c r="BH142" s="74"/>
    </row>
    <row r="143" spans="1:60" ht="10.8" customHeight="1">
      <c r="A143" s="100" t="s">
        <v>24</v>
      </c>
      <c r="B143" s="101" t="s">
        <v>25</v>
      </c>
      <c r="C143" s="102" t="s">
        <v>26</v>
      </c>
      <c r="D143" s="103" t="s">
        <v>27</v>
      </c>
      <c r="E143" s="103" t="s">
        <v>28</v>
      </c>
      <c r="F143" s="103" t="s">
        <v>29</v>
      </c>
      <c r="G143" s="104" t="s">
        <v>30</v>
      </c>
      <c r="H143" s="105" t="s">
        <v>31</v>
      </c>
      <c r="I143" s="106" t="s">
        <v>32</v>
      </c>
      <c r="N143" s="388"/>
      <c r="O143" s="7"/>
      <c r="U143" s="74"/>
      <c r="V143" s="2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2"/>
      <c r="AK143" s="7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84"/>
      <c r="BD143" s="84"/>
      <c r="BE143" s="2"/>
      <c r="BF143" s="2"/>
      <c r="BG143" s="74"/>
      <c r="BH143" s="74"/>
    </row>
    <row r="144" spans="1:60" ht="10.8" customHeight="1" thickBot="1">
      <c r="A144" s="108"/>
      <c r="B144" s="109"/>
      <c r="C144" s="110"/>
      <c r="D144" s="111" t="s">
        <v>33</v>
      </c>
      <c r="E144" s="111" t="s">
        <v>34</v>
      </c>
      <c r="F144" s="111" t="s">
        <v>35</v>
      </c>
      <c r="G144" s="112" t="s">
        <v>36</v>
      </c>
      <c r="H144" s="113" t="s">
        <v>37</v>
      </c>
      <c r="I144" s="114" t="s">
        <v>38</v>
      </c>
      <c r="N144" s="7"/>
      <c r="U144" s="72"/>
      <c r="V144" s="73"/>
      <c r="W144" s="94"/>
      <c r="X144" s="5"/>
      <c r="Y144" s="5"/>
      <c r="Z144" s="5"/>
      <c r="AA144" s="84"/>
      <c r="AB144" s="84"/>
      <c r="AC144" s="400"/>
      <c r="AD144" s="5"/>
      <c r="AE144" s="5"/>
      <c r="AF144" s="84"/>
      <c r="AG144" s="5"/>
      <c r="AH144" s="5"/>
      <c r="AI144" s="5"/>
      <c r="AJ144" s="74"/>
      <c r="AK144" s="72"/>
      <c r="AL144" s="420"/>
      <c r="AM144" s="5"/>
      <c r="AN144" s="420"/>
      <c r="AO144" s="158"/>
      <c r="AP144" s="213"/>
      <c r="AQ144" s="420"/>
      <c r="AR144" s="158"/>
      <c r="AS144" s="158"/>
      <c r="AT144" s="420"/>
      <c r="AU144" s="214"/>
      <c r="AV144" s="420"/>
      <c r="AW144" s="420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1:60" ht="10.8" customHeight="1">
      <c r="A145" s="88"/>
      <c r="B145" s="418" t="s">
        <v>39</v>
      </c>
      <c r="C145" s="125"/>
      <c r="D145" s="441"/>
      <c r="E145" s="127"/>
      <c r="F145" s="127"/>
      <c r="G145" s="442"/>
      <c r="H145" s="129"/>
      <c r="I145" s="130"/>
      <c r="N145" s="7"/>
      <c r="O145" s="7"/>
      <c r="U145" s="72"/>
      <c r="V145" s="2"/>
      <c r="W145" s="73"/>
      <c r="X145" s="415"/>
      <c r="Y145" s="415"/>
      <c r="Z145" s="415"/>
      <c r="AA145" s="415"/>
      <c r="AB145" s="415"/>
      <c r="AC145" s="415"/>
      <c r="AD145" s="415"/>
      <c r="AE145" s="415"/>
      <c r="AF145" s="415"/>
      <c r="AG145" s="415"/>
      <c r="AH145" s="415"/>
      <c r="AI145" s="415"/>
      <c r="AJ145" s="415"/>
      <c r="AK145" s="72"/>
      <c r="AL145" s="420"/>
      <c r="AM145" s="420"/>
      <c r="AN145" s="420"/>
      <c r="AO145" s="420"/>
      <c r="AP145" s="420"/>
      <c r="AQ145" s="420"/>
      <c r="AR145" s="420"/>
      <c r="AS145" s="420"/>
      <c r="AT145" s="420"/>
      <c r="AU145" s="420"/>
      <c r="AV145" s="420"/>
      <c r="AW145" s="420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1:60" ht="10.8" customHeight="1">
      <c r="A146" s="134" t="s">
        <v>40</v>
      </c>
      <c r="B146" s="443" t="s">
        <v>112</v>
      </c>
      <c r="C146" s="334">
        <v>200</v>
      </c>
      <c r="D146" s="359">
        <v>6.2140000000000004</v>
      </c>
      <c r="E146" s="444">
        <v>9.0150000000000006</v>
      </c>
      <c r="F146" s="357">
        <v>27.254999999999999</v>
      </c>
      <c r="G146" s="445">
        <v>215.011</v>
      </c>
      <c r="H146" s="154">
        <v>29</v>
      </c>
      <c r="I146" s="446" t="s">
        <v>113</v>
      </c>
      <c r="N146" s="7"/>
      <c r="O146" s="7"/>
      <c r="U146" s="2"/>
      <c r="V146" s="83"/>
      <c r="W146" s="2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2"/>
      <c r="AK146" s="447"/>
      <c r="AL146" s="2"/>
      <c r="AM146" s="2"/>
      <c r="AN146" s="2"/>
      <c r="AO146" s="158"/>
      <c r="AP146" s="158"/>
      <c r="AQ146" s="2"/>
      <c r="AR146" s="158"/>
      <c r="AS146" s="158"/>
      <c r="AT146" s="2"/>
      <c r="AU146" s="5"/>
      <c r="AV146" s="2"/>
      <c r="AW146" s="2"/>
      <c r="AX146" s="2"/>
      <c r="AY146" s="95"/>
      <c r="AZ146" s="95"/>
      <c r="BA146" s="107"/>
      <c r="BB146" s="2"/>
      <c r="BC146" s="2"/>
      <c r="BD146" s="2"/>
      <c r="BE146" s="2"/>
      <c r="BF146" s="2"/>
      <c r="BG146" s="2"/>
      <c r="BH146" s="2"/>
    </row>
    <row r="147" spans="1:60" ht="10.8" customHeight="1">
      <c r="A147" s="148" t="s">
        <v>43</v>
      </c>
      <c r="B147" s="448" t="s">
        <v>79</v>
      </c>
      <c r="C147" s="334">
        <v>15</v>
      </c>
      <c r="D147" s="151">
        <v>3.5</v>
      </c>
      <c r="E147" s="152">
        <v>4.4000000000000004</v>
      </c>
      <c r="F147" s="449">
        <v>0</v>
      </c>
      <c r="G147" s="153">
        <v>53.8</v>
      </c>
      <c r="H147" s="323">
        <v>7</v>
      </c>
      <c r="I147" s="450" t="s">
        <v>80</v>
      </c>
      <c r="N147" s="7"/>
      <c r="O147" s="7"/>
      <c r="U147" s="72"/>
      <c r="V147" s="5"/>
      <c r="W147" s="94"/>
      <c r="X147" s="95"/>
      <c r="Y147" s="95"/>
      <c r="Z147" s="95"/>
      <c r="AA147" s="96"/>
      <c r="AB147" s="95"/>
      <c r="AC147" s="119"/>
      <c r="AD147" s="95"/>
      <c r="AE147" s="95"/>
      <c r="AF147" s="95"/>
      <c r="AG147" s="147"/>
      <c r="AH147" s="119"/>
      <c r="AI147" s="95"/>
      <c r="AJ147" s="95"/>
      <c r="AK147" s="95"/>
      <c r="AL147" s="242"/>
      <c r="AM147" s="243"/>
      <c r="AN147" s="244"/>
      <c r="AO147" s="245"/>
      <c r="AP147" s="246"/>
      <c r="AQ147" s="246"/>
      <c r="AR147" s="246"/>
      <c r="AS147" s="246"/>
      <c r="AT147" s="246"/>
      <c r="AU147" s="246"/>
      <c r="AV147" s="242"/>
      <c r="AW147" s="242"/>
      <c r="AX147" s="247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1:60" ht="10.8" customHeight="1">
      <c r="A148" s="160" t="s">
        <v>46</v>
      </c>
      <c r="B148" s="443" t="s">
        <v>114</v>
      </c>
      <c r="C148" s="410">
        <v>200</v>
      </c>
      <c r="D148" s="451">
        <v>6.0449999999999999</v>
      </c>
      <c r="E148" s="176">
        <v>4.8819999999999997</v>
      </c>
      <c r="F148" s="176">
        <v>15.468999999999999</v>
      </c>
      <c r="G148" s="177">
        <v>129.148</v>
      </c>
      <c r="H148" s="323">
        <v>70</v>
      </c>
      <c r="I148" s="230" t="s">
        <v>115</v>
      </c>
      <c r="N148" s="7"/>
      <c r="O148" s="7"/>
      <c r="U148" s="367"/>
      <c r="V148" s="74"/>
      <c r="W148" s="73"/>
      <c r="X148" s="95"/>
      <c r="Y148" s="95"/>
      <c r="Z148" s="118"/>
      <c r="AA148" s="96"/>
      <c r="AB148" s="95"/>
      <c r="AC148" s="107"/>
      <c r="AD148" s="107"/>
      <c r="AE148" s="107"/>
      <c r="AF148" s="107"/>
      <c r="AG148" s="107"/>
      <c r="AH148" s="107"/>
      <c r="AI148" s="107"/>
      <c r="AJ148" s="107"/>
      <c r="AK148" s="95"/>
      <c r="AL148" s="12"/>
      <c r="AM148" s="12"/>
      <c r="AN148" s="12"/>
      <c r="AO148" s="260"/>
      <c r="AP148" s="12"/>
      <c r="AQ148" s="12"/>
      <c r="AR148" s="12"/>
      <c r="AS148" s="12"/>
      <c r="AT148" s="12"/>
      <c r="AU148" s="12"/>
      <c r="AV148" s="12"/>
      <c r="AW148" s="12"/>
      <c r="AX148" s="12"/>
      <c r="AY148" s="2"/>
      <c r="AZ148" s="2"/>
      <c r="BA148" s="2"/>
      <c r="BB148" s="2"/>
      <c r="BC148" s="379"/>
      <c r="BD148" s="84"/>
      <c r="BE148" s="84"/>
      <c r="BF148" s="84"/>
      <c r="BG148" s="84"/>
      <c r="BH148" s="84"/>
    </row>
    <row r="149" spans="1:60" ht="10.8" customHeight="1">
      <c r="A149" s="167" t="s">
        <v>116</v>
      </c>
      <c r="B149" s="443" t="s">
        <v>50</v>
      </c>
      <c r="C149" s="162">
        <v>40</v>
      </c>
      <c r="D149" s="151">
        <v>1.54</v>
      </c>
      <c r="E149" s="152">
        <v>0.55000000000000004</v>
      </c>
      <c r="F149" s="152">
        <v>21.68</v>
      </c>
      <c r="G149" s="169">
        <v>97.83</v>
      </c>
      <c r="H149" s="364">
        <v>9</v>
      </c>
      <c r="I149" s="452" t="s">
        <v>51</v>
      </c>
      <c r="N149" s="7"/>
      <c r="O149" s="7"/>
      <c r="U149" s="72"/>
      <c r="V149" s="74"/>
      <c r="W149" s="453"/>
      <c r="X149" s="95"/>
      <c r="Y149" s="95"/>
      <c r="Z149" s="118"/>
      <c r="AA149" s="96"/>
      <c r="AB149" s="95"/>
      <c r="AC149" s="107"/>
      <c r="AD149" s="107"/>
      <c r="AE149" s="107"/>
      <c r="AF149" s="107"/>
      <c r="AG149" s="107"/>
      <c r="AH149" s="107"/>
      <c r="AI149" s="107"/>
      <c r="AJ149" s="107"/>
      <c r="AK149" s="2"/>
      <c r="AL149" s="117"/>
      <c r="AM149" s="117"/>
      <c r="AN149" s="117"/>
      <c r="AO149" s="96"/>
      <c r="AP149" s="117"/>
      <c r="AQ149" s="117"/>
      <c r="AR149" s="117"/>
      <c r="AS149" s="117"/>
      <c r="AT149" s="117"/>
      <c r="AU149" s="117"/>
      <c r="AV149" s="117"/>
      <c r="AW149" s="117"/>
      <c r="AX149" s="97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1:60" ht="10.8" customHeight="1">
      <c r="A150" s="340"/>
      <c r="B150" s="448" t="s">
        <v>52</v>
      </c>
      <c r="C150" s="174">
        <v>20</v>
      </c>
      <c r="D150" s="175">
        <v>1.1299999999999999</v>
      </c>
      <c r="E150" s="176">
        <v>0.3</v>
      </c>
      <c r="F150" s="176">
        <v>8.3729999999999993</v>
      </c>
      <c r="G150" s="177">
        <v>40.712000000000003</v>
      </c>
      <c r="H150" s="178">
        <v>10</v>
      </c>
      <c r="I150" s="142" t="s">
        <v>51</v>
      </c>
      <c r="N150" s="7"/>
      <c r="O150" s="7"/>
      <c r="U150" s="294"/>
      <c r="V150" s="74"/>
      <c r="W150" s="4"/>
      <c r="X150" s="95"/>
      <c r="Y150" s="95"/>
      <c r="Z150" s="95"/>
      <c r="AA150" s="96"/>
      <c r="AB150" s="95"/>
      <c r="AC150" s="95"/>
      <c r="AD150" s="95"/>
      <c r="AE150" s="95"/>
      <c r="AF150" s="95"/>
      <c r="AG150" s="95"/>
      <c r="AH150" s="95"/>
      <c r="AI150" s="95"/>
      <c r="AJ150" s="107"/>
      <c r="AK150" s="84"/>
      <c r="AL150" s="431"/>
      <c r="AM150" s="431"/>
      <c r="AN150" s="431"/>
      <c r="AO150" s="454"/>
      <c r="AP150" s="431"/>
      <c r="AQ150" s="431"/>
      <c r="AR150" s="431"/>
      <c r="AS150" s="431"/>
      <c r="AT150" s="432"/>
      <c r="AU150" s="432"/>
      <c r="AV150" s="431"/>
      <c r="AW150" s="431"/>
      <c r="AX150" s="431"/>
      <c r="AY150" s="2"/>
      <c r="AZ150" s="2"/>
      <c r="BA150" s="2"/>
      <c r="BB150" s="2"/>
      <c r="BC150" s="84"/>
      <c r="BD150" s="84"/>
      <c r="BE150" s="2"/>
      <c r="BF150" s="2"/>
      <c r="BG150" s="2"/>
      <c r="BH150" s="2"/>
    </row>
    <row r="151" spans="1:60" ht="10.8" customHeight="1" thickBot="1">
      <c r="A151" s="342"/>
      <c r="B151" s="455" t="s">
        <v>53</v>
      </c>
      <c r="C151" s="183">
        <v>110</v>
      </c>
      <c r="D151" s="184">
        <v>0.44</v>
      </c>
      <c r="E151" s="185">
        <v>0.44</v>
      </c>
      <c r="F151" s="185">
        <v>10.78</v>
      </c>
      <c r="G151" s="186">
        <v>51.7</v>
      </c>
      <c r="H151" s="187">
        <v>75</v>
      </c>
      <c r="I151" s="188" t="s">
        <v>54</v>
      </c>
      <c r="N151" s="7"/>
      <c r="O151" s="7"/>
      <c r="U151" s="294"/>
      <c r="V151" s="74"/>
      <c r="W151" s="73"/>
      <c r="X151" s="95"/>
      <c r="Y151" s="95"/>
      <c r="Z151" s="95"/>
      <c r="AA151" s="96"/>
      <c r="AB151" s="95"/>
      <c r="AC151" s="95"/>
      <c r="AD151" s="95"/>
      <c r="AE151" s="95"/>
      <c r="AF151" s="95"/>
      <c r="AG151" s="95"/>
      <c r="AH151" s="95"/>
      <c r="AI151" s="95"/>
      <c r="AJ151" s="107"/>
      <c r="AK151" s="8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84"/>
      <c r="BD151" s="84"/>
      <c r="BE151" s="2"/>
      <c r="BF151" s="2"/>
      <c r="BG151" s="2"/>
      <c r="BH151" s="2"/>
    </row>
    <row r="152" spans="1:60" ht="10.8" customHeight="1">
      <c r="A152" s="189" t="s">
        <v>55</v>
      </c>
      <c r="C152" s="344">
        <f>SUM(C146:C151)</f>
        <v>585</v>
      </c>
      <c r="D152" s="190">
        <f>SUM(D146:D151)</f>
        <v>18.869</v>
      </c>
      <c r="E152" s="191">
        <f>SUM(E146:E151)</f>
        <v>19.587000000000003</v>
      </c>
      <c r="F152" s="192">
        <f>SUM(F146:F151)</f>
        <v>83.557000000000002</v>
      </c>
      <c r="G152" s="193">
        <f>SUM(G146:G151)</f>
        <v>588.20100000000002</v>
      </c>
      <c r="H152" s="194" t="s">
        <v>56</v>
      </c>
      <c r="I152" s="195" t="s">
        <v>57</v>
      </c>
      <c r="N152" s="7"/>
      <c r="O152" s="7"/>
      <c r="U152" s="294"/>
      <c r="V152" s="74"/>
      <c r="W152" s="73"/>
      <c r="X152" s="95"/>
      <c r="Y152" s="95"/>
      <c r="Z152" s="95"/>
      <c r="AA152" s="96"/>
      <c r="AB152" s="95"/>
      <c r="AC152" s="95"/>
      <c r="AD152" s="95"/>
      <c r="AE152" s="95"/>
      <c r="AF152" s="95"/>
      <c r="AG152" s="95"/>
      <c r="AH152" s="95"/>
      <c r="AI152" s="95"/>
      <c r="AJ152" s="107"/>
      <c r="AK152" s="122"/>
      <c r="AL152" s="2"/>
      <c r="AM152" s="2"/>
      <c r="AN152" s="2"/>
      <c r="AO152" s="2"/>
      <c r="AP152" s="2"/>
      <c r="AQ152" s="2"/>
      <c r="AR152" s="2"/>
      <c r="AS152" s="2"/>
      <c r="AT152" s="2"/>
      <c r="AU152" s="214"/>
      <c r="AV152" s="2"/>
      <c r="AW152" s="214"/>
      <c r="AX152" s="2"/>
      <c r="AY152" s="2"/>
      <c r="AZ152" s="2"/>
      <c r="BA152" s="2"/>
      <c r="BB152" s="2"/>
      <c r="BC152" s="84"/>
      <c r="BD152" s="84"/>
      <c r="BE152" s="2"/>
      <c r="BF152" s="2"/>
      <c r="BG152" s="2"/>
      <c r="BH152" s="2"/>
    </row>
    <row r="153" spans="1:60" ht="10.8" customHeight="1">
      <c r="A153" s="196"/>
      <c r="B153" s="197" t="s">
        <v>58</v>
      </c>
      <c r="C153" s="198">
        <v>0.25</v>
      </c>
      <c r="D153" s="305">
        <v>19.25</v>
      </c>
      <c r="E153" s="306">
        <v>19.75</v>
      </c>
      <c r="F153" s="307">
        <v>83.75</v>
      </c>
      <c r="G153" s="308">
        <v>587.5</v>
      </c>
      <c r="H153" s="203">
        <f>G153-G152</f>
        <v>-0.70100000000002183</v>
      </c>
      <c r="I153" s="204" t="s">
        <v>59</v>
      </c>
      <c r="V153" s="5"/>
      <c r="W153" s="94"/>
      <c r="X153" s="95"/>
      <c r="Y153" s="95"/>
      <c r="Z153" s="95"/>
      <c r="AA153" s="96"/>
      <c r="AB153" s="95"/>
      <c r="AC153" s="95"/>
      <c r="AD153" s="95"/>
      <c r="AE153" s="95"/>
      <c r="AF153" s="95"/>
      <c r="AG153" s="95"/>
      <c r="AH153" s="95"/>
      <c r="AI153" s="95"/>
      <c r="AJ153" s="107"/>
      <c r="AK153" s="72"/>
      <c r="AL153" s="2"/>
      <c r="AM153" s="2"/>
      <c r="AN153" s="2"/>
      <c r="AO153" s="456"/>
      <c r="AP153" s="2"/>
      <c r="AQ153" s="2"/>
      <c r="AR153" s="2"/>
      <c r="AS153" s="2"/>
      <c r="AT153" s="2"/>
      <c r="AU153" s="2"/>
      <c r="AV153" s="2"/>
      <c r="AW153" s="214"/>
      <c r="AX153" s="2"/>
      <c r="AY153" s="74"/>
      <c r="AZ153" s="7"/>
      <c r="BA153" s="2"/>
      <c r="BB153" s="2"/>
      <c r="BC153" s="75"/>
      <c r="BD153" s="75"/>
      <c r="BE153" s="2"/>
      <c r="BF153" s="2"/>
      <c r="BG153" s="2"/>
      <c r="BH153" s="2"/>
    </row>
    <row r="154" spans="1:60" ht="10.8" customHeight="1" thickBot="1">
      <c r="A154" s="205"/>
      <c r="B154" s="206" t="s">
        <v>60</v>
      </c>
      <c r="C154" s="207"/>
      <c r="D154" s="345">
        <v>-0.49</v>
      </c>
      <c r="E154" s="346">
        <v>-0.21</v>
      </c>
      <c r="F154" s="346">
        <v>-0.06</v>
      </c>
      <c r="G154" s="347">
        <v>0.03</v>
      </c>
      <c r="H154" s="211"/>
      <c r="I154" s="212"/>
      <c r="N154" s="7"/>
      <c r="O154" s="7"/>
      <c r="U154" s="115"/>
      <c r="V154" s="310"/>
      <c r="W154" s="310"/>
      <c r="X154" s="95"/>
      <c r="Y154" s="95"/>
      <c r="Z154" s="95"/>
      <c r="AA154" s="96"/>
      <c r="AB154" s="95"/>
      <c r="AC154" s="95"/>
      <c r="AD154" s="95"/>
      <c r="AE154" s="95"/>
      <c r="AF154" s="95"/>
      <c r="AG154" s="95"/>
      <c r="AH154" s="95"/>
      <c r="AI154" s="95"/>
      <c r="AJ154" s="107"/>
      <c r="AK154" s="94"/>
      <c r="AL154" s="420"/>
      <c r="AM154" s="5"/>
      <c r="AN154" s="420"/>
      <c r="AO154" s="158"/>
      <c r="AP154" s="213"/>
      <c r="AQ154" s="420"/>
      <c r="AR154" s="158"/>
      <c r="AS154" s="158"/>
      <c r="AT154" s="420"/>
      <c r="AU154" s="214"/>
      <c r="AV154" s="420"/>
      <c r="AW154" s="420"/>
      <c r="AX154" s="2"/>
      <c r="AY154" s="2"/>
      <c r="AZ154" s="7"/>
      <c r="BA154" s="2"/>
      <c r="BB154" s="2"/>
      <c r="BC154" s="7"/>
      <c r="BD154" s="7"/>
      <c r="BE154" s="2"/>
      <c r="BF154" s="2"/>
      <c r="BG154" s="2"/>
      <c r="BH154" s="2"/>
    </row>
    <row r="155" spans="1:60" ht="10.8" customHeight="1">
      <c r="A155" s="340"/>
      <c r="B155" s="418" t="s">
        <v>61</v>
      </c>
      <c r="C155" s="88"/>
      <c r="D155" s="25"/>
      <c r="E155" s="220"/>
      <c r="F155" s="220"/>
      <c r="G155" s="220"/>
      <c r="H155" s="222"/>
      <c r="I155" s="350"/>
      <c r="N155" s="7"/>
      <c r="O155" s="7"/>
      <c r="U155" s="2"/>
      <c r="V155" s="83"/>
      <c r="W155" s="2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2"/>
      <c r="AK155" s="95"/>
      <c r="AL155" s="420"/>
      <c r="AM155" s="420"/>
      <c r="AN155" s="420"/>
      <c r="AO155" s="420"/>
      <c r="AP155" s="420"/>
      <c r="AQ155" s="420"/>
      <c r="AR155" s="420"/>
      <c r="AS155" s="420"/>
      <c r="AT155" s="420"/>
      <c r="AU155" s="420"/>
      <c r="AV155" s="420"/>
      <c r="AW155" s="420"/>
      <c r="AX155" s="2"/>
      <c r="AY155" s="2"/>
      <c r="AZ155" s="7"/>
      <c r="BA155" s="2"/>
      <c r="BB155" s="2"/>
      <c r="BC155" s="7"/>
      <c r="BD155" s="7"/>
      <c r="BE155" s="2"/>
      <c r="BF155" s="2"/>
      <c r="BG155" s="2"/>
      <c r="BH155" s="2"/>
    </row>
    <row r="156" spans="1:60" ht="10.8" customHeight="1">
      <c r="A156" s="340"/>
      <c r="B156" s="448" t="s">
        <v>117</v>
      </c>
      <c r="C156" s="406">
        <v>60</v>
      </c>
      <c r="D156" s="353">
        <v>0.52500000000000002</v>
      </c>
      <c r="E156" s="267">
        <v>7.4999999999999997E-2</v>
      </c>
      <c r="F156" s="267">
        <v>1.5</v>
      </c>
      <c r="G156" s="140">
        <v>8.4749999999999996</v>
      </c>
      <c r="H156" s="323">
        <v>1</v>
      </c>
      <c r="I156" s="142" t="s">
        <v>118</v>
      </c>
      <c r="N156" s="7"/>
      <c r="O156" s="7"/>
      <c r="U156" s="115"/>
      <c r="V156" s="5"/>
      <c r="W156" s="215"/>
      <c r="X156" s="95"/>
      <c r="Y156" s="95"/>
      <c r="Z156" s="95"/>
      <c r="AA156" s="96"/>
      <c r="AB156" s="95"/>
      <c r="AC156" s="95"/>
      <c r="AD156" s="95"/>
      <c r="AE156" s="95"/>
      <c r="AF156" s="95"/>
      <c r="AG156" s="95"/>
      <c r="AH156" s="95"/>
      <c r="AI156" s="95"/>
      <c r="AJ156" s="107"/>
      <c r="AK156" s="95"/>
      <c r="AL156" s="2"/>
      <c r="AM156" s="2"/>
      <c r="AN156" s="2"/>
      <c r="AO156" s="158"/>
      <c r="AP156" s="158"/>
      <c r="AQ156" s="2"/>
      <c r="AR156" s="158"/>
      <c r="AS156" s="158"/>
      <c r="AT156" s="2"/>
      <c r="AU156" s="5"/>
      <c r="AV156" s="2"/>
      <c r="AW156" s="2"/>
      <c r="AX156" s="2"/>
      <c r="AY156" s="7"/>
      <c r="AZ156" s="7"/>
      <c r="BA156" s="2"/>
      <c r="BB156" s="2"/>
      <c r="BC156" s="7"/>
      <c r="BD156" s="7"/>
      <c r="BE156" s="2"/>
      <c r="BF156" s="2"/>
      <c r="BG156" s="2"/>
      <c r="BH156" s="2"/>
    </row>
    <row r="157" spans="1:60" ht="10.8" customHeight="1">
      <c r="A157" s="134" t="s">
        <v>40</v>
      </c>
      <c r="B157" s="443" t="s">
        <v>119</v>
      </c>
      <c r="C157" s="457">
        <v>200</v>
      </c>
      <c r="D157" s="411">
        <v>2.8460000000000001</v>
      </c>
      <c r="E157" s="152">
        <v>3.3740000000000001</v>
      </c>
      <c r="F157" s="449">
        <v>15.984</v>
      </c>
      <c r="G157" s="165">
        <v>105.68600000000001</v>
      </c>
      <c r="H157" s="154">
        <v>23</v>
      </c>
      <c r="I157" s="458" t="s">
        <v>120</v>
      </c>
      <c r="N157" s="7"/>
      <c r="O157" s="7"/>
      <c r="U157" s="115"/>
      <c r="V157" s="310"/>
      <c r="W157" s="2"/>
      <c r="X157" s="74"/>
      <c r="Y157" s="74"/>
      <c r="Z157" s="74"/>
      <c r="AA157" s="75"/>
      <c r="AB157" s="75"/>
      <c r="AC157" s="76"/>
      <c r="AD157" s="74"/>
      <c r="AE157" s="74"/>
      <c r="AF157" s="75"/>
      <c r="AG157" s="74"/>
      <c r="AH157" s="74"/>
      <c r="AI157" s="74"/>
      <c r="AJ157" s="74"/>
      <c r="AK157" s="459"/>
      <c r="AL157" s="242"/>
      <c r="AM157" s="243"/>
      <c r="AN157" s="244"/>
      <c r="AO157" s="245"/>
      <c r="AP157" s="246"/>
      <c r="AQ157" s="246"/>
      <c r="AR157" s="246"/>
      <c r="AS157" s="246"/>
      <c r="AT157" s="246"/>
      <c r="AU157" s="246"/>
      <c r="AV157" s="242"/>
      <c r="AW157" s="242"/>
      <c r="AX157" s="247"/>
      <c r="AY157" s="7"/>
      <c r="AZ157" s="7"/>
      <c r="BA157" s="2"/>
      <c r="BB157" s="2"/>
      <c r="BC157" s="2"/>
      <c r="BD157" s="3"/>
      <c r="BE157" s="2"/>
      <c r="BF157" s="2"/>
      <c r="BG157" s="2"/>
      <c r="BH157" s="2"/>
    </row>
    <row r="158" spans="1:60" ht="10.8" customHeight="1">
      <c r="A158" s="148" t="s">
        <v>43</v>
      </c>
      <c r="B158" s="448" t="s">
        <v>121</v>
      </c>
      <c r="C158" s="460" t="s">
        <v>122</v>
      </c>
      <c r="D158" s="357">
        <v>18.29</v>
      </c>
      <c r="E158" s="176">
        <v>23.152999999999999</v>
      </c>
      <c r="F158" s="461">
        <v>33.685000000000002</v>
      </c>
      <c r="G158" s="462">
        <v>416.27699999999999</v>
      </c>
      <c r="H158" s="360">
        <v>43</v>
      </c>
      <c r="I158" s="361" t="s">
        <v>123</v>
      </c>
      <c r="N158" s="7"/>
      <c r="O158" s="7"/>
      <c r="U158" s="294"/>
      <c r="V158" s="5"/>
      <c r="W158" s="73"/>
      <c r="X158" s="95"/>
      <c r="Y158" s="95"/>
      <c r="Z158" s="118"/>
      <c r="AA158" s="96"/>
      <c r="AB158" s="95"/>
      <c r="AC158" s="107"/>
      <c r="AD158" s="107"/>
      <c r="AE158" s="107"/>
      <c r="AF158" s="107"/>
      <c r="AG158" s="107"/>
      <c r="AH158" s="107"/>
      <c r="AI158" s="107"/>
      <c r="AJ158" s="97"/>
      <c r="AK158" s="84"/>
      <c r="AL158" s="12"/>
      <c r="AM158" s="12"/>
      <c r="AN158" s="12"/>
      <c r="AO158" s="260"/>
      <c r="AP158" s="12"/>
      <c r="AQ158" s="12"/>
      <c r="AR158" s="12"/>
      <c r="AS158" s="12"/>
      <c r="AT158" s="12"/>
      <c r="AU158" s="12"/>
      <c r="AV158" s="12"/>
      <c r="AW158" s="12"/>
      <c r="AX158" s="12"/>
      <c r="AY158" s="2"/>
      <c r="AZ158" s="369"/>
      <c r="BA158" s="2"/>
      <c r="BB158" s="99"/>
      <c r="BC158" s="75"/>
      <c r="BD158" s="75"/>
      <c r="BE158" s="2"/>
      <c r="BF158" s="2"/>
      <c r="BG158" s="2"/>
      <c r="BH158" s="2"/>
    </row>
    <row r="159" spans="1:60" ht="10.8" customHeight="1">
      <c r="A159" s="160" t="s">
        <v>46</v>
      </c>
      <c r="B159" s="463" t="s">
        <v>124</v>
      </c>
      <c r="C159" s="464"/>
      <c r="D159" s="327"/>
      <c r="E159" s="336"/>
      <c r="F159" s="465"/>
      <c r="G159" s="466"/>
      <c r="H159" s="467"/>
      <c r="I159" s="468"/>
      <c r="N159" s="7"/>
      <c r="O159" s="7"/>
      <c r="U159" s="72"/>
      <c r="V159" s="5"/>
      <c r="W159" s="94"/>
      <c r="X159" s="95"/>
      <c r="Y159" s="95"/>
      <c r="Z159" s="95"/>
      <c r="AA159" s="96"/>
      <c r="AB159" s="118"/>
      <c r="AC159" s="119"/>
      <c r="AD159" s="119"/>
      <c r="AE159" s="119"/>
      <c r="AF159" s="119"/>
      <c r="AG159" s="147"/>
      <c r="AH159" s="119"/>
      <c r="AI159" s="119"/>
      <c r="AJ159" s="107"/>
      <c r="AK159" s="2"/>
      <c r="AL159" s="107"/>
      <c r="AM159" s="121"/>
      <c r="AN159" s="107"/>
      <c r="AO159" s="96"/>
      <c r="AP159" s="107"/>
      <c r="AQ159" s="107"/>
      <c r="AR159" s="121"/>
      <c r="AS159" s="121"/>
      <c r="AT159" s="107"/>
      <c r="AU159" s="391"/>
      <c r="AV159" s="107"/>
      <c r="AW159" s="107"/>
      <c r="AX159" s="97"/>
      <c r="AY159" s="2"/>
      <c r="AZ159" s="72"/>
      <c r="BA159" s="5"/>
      <c r="BB159" s="84"/>
      <c r="BC159" s="75"/>
      <c r="BD159" s="75"/>
      <c r="BE159" s="2"/>
      <c r="BF159" s="2"/>
      <c r="BG159" s="133"/>
      <c r="BH159" s="74"/>
    </row>
    <row r="160" spans="1:60" ht="10.8" customHeight="1">
      <c r="A160" s="167" t="s">
        <v>125</v>
      </c>
      <c r="B160" s="173" t="s">
        <v>126</v>
      </c>
      <c r="C160" s="229">
        <v>200</v>
      </c>
      <c r="D160" s="411">
        <v>1</v>
      </c>
      <c r="E160" s="152">
        <v>0</v>
      </c>
      <c r="F160" s="152">
        <v>25.4</v>
      </c>
      <c r="G160" s="153">
        <v>105.6</v>
      </c>
      <c r="H160" s="469">
        <v>74</v>
      </c>
      <c r="I160" s="452" t="s">
        <v>110</v>
      </c>
      <c r="N160" s="7"/>
      <c r="O160" s="7"/>
      <c r="U160" s="72"/>
      <c r="V160" s="5"/>
      <c r="W160" s="84"/>
      <c r="X160" s="95"/>
      <c r="Y160" s="95"/>
      <c r="Z160" s="95"/>
      <c r="AA160" s="96"/>
      <c r="AB160" s="95"/>
      <c r="AC160" s="95"/>
      <c r="AD160" s="95"/>
      <c r="AE160" s="95"/>
      <c r="AF160" s="95"/>
      <c r="AG160" s="95"/>
      <c r="AH160" s="95"/>
      <c r="AI160" s="95"/>
      <c r="AJ160" s="107"/>
      <c r="AK160" s="2"/>
      <c r="AL160" s="431"/>
      <c r="AM160" s="431"/>
      <c r="AN160" s="431"/>
      <c r="AO160" s="454"/>
      <c r="AP160" s="431"/>
      <c r="AQ160" s="431"/>
      <c r="AR160" s="431"/>
      <c r="AS160" s="431"/>
      <c r="AT160" s="432"/>
      <c r="AU160" s="432"/>
      <c r="AV160" s="431"/>
      <c r="AW160" s="431"/>
      <c r="AX160" s="431"/>
      <c r="AY160" s="2"/>
      <c r="AZ160" s="72"/>
      <c r="BA160" s="368"/>
      <c r="BB160" s="368"/>
      <c r="BC160" s="75"/>
      <c r="BD160" s="75"/>
      <c r="BE160" s="2"/>
      <c r="BF160" s="2"/>
      <c r="BG160" s="74"/>
      <c r="BH160" s="74"/>
    </row>
    <row r="161" spans="1:60" ht="10.8" customHeight="1">
      <c r="A161" s="340"/>
      <c r="B161" s="443" t="s">
        <v>50</v>
      </c>
      <c r="C161" s="162">
        <v>50</v>
      </c>
      <c r="D161" s="163">
        <v>1.925</v>
      </c>
      <c r="E161" s="164">
        <v>0.68799999999999994</v>
      </c>
      <c r="F161" s="164">
        <v>27.1</v>
      </c>
      <c r="G161" s="169">
        <v>122.292</v>
      </c>
      <c r="H161" s="154">
        <v>9</v>
      </c>
      <c r="I161" s="166" t="s">
        <v>51</v>
      </c>
      <c r="N161" s="7"/>
      <c r="O161" s="7"/>
      <c r="U161" s="72"/>
      <c r="V161" s="5"/>
      <c r="W161" s="117"/>
      <c r="X161" s="74"/>
      <c r="Y161" s="74"/>
      <c r="Z161" s="74"/>
      <c r="AA161" s="75"/>
      <c r="AB161" s="75"/>
      <c r="AC161" s="76"/>
      <c r="AD161" s="74"/>
      <c r="AE161" s="74"/>
      <c r="AF161" s="75"/>
      <c r="AG161" s="74"/>
      <c r="AH161" s="74"/>
      <c r="AI161" s="74"/>
      <c r="AJ161" s="74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72"/>
      <c r="BA161" s="5"/>
      <c r="BB161" s="84"/>
      <c r="BC161" s="84"/>
      <c r="BD161" s="84"/>
      <c r="BE161" s="2"/>
      <c r="BF161" s="2"/>
      <c r="BG161" s="74"/>
      <c r="BH161" s="2"/>
    </row>
    <row r="162" spans="1:60" ht="10.8" customHeight="1" thickBot="1">
      <c r="A162" s="340"/>
      <c r="B162" s="443" t="s">
        <v>52</v>
      </c>
      <c r="C162" s="162">
        <v>30</v>
      </c>
      <c r="D162" s="163">
        <v>1.6950000000000001</v>
      </c>
      <c r="E162" s="152">
        <v>0.45</v>
      </c>
      <c r="F162" s="152">
        <v>12.56</v>
      </c>
      <c r="G162" s="169">
        <v>61.07</v>
      </c>
      <c r="H162" s="323">
        <v>10</v>
      </c>
      <c r="I162" s="254" t="s">
        <v>51</v>
      </c>
      <c r="N162" s="7"/>
      <c r="O162" s="7"/>
      <c r="U162" s="72"/>
      <c r="V162" s="5"/>
      <c r="W162" s="117"/>
      <c r="X162" s="95"/>
      <c r="Y162" s="95"/>
      <c r="Z162" s="95"/>
      <c r="AA162" s="96"/>
      <c r="AB162" s="118"/>
      <c r="AC162" s="119"/>
      <c r="AD162" s="119"/>
      <c r="AE162" s="119"/>
      <c r="AF162" s="119"/>
      <c r="AG162" s="147"/>
      <c r="AH162" s="119"/>
      <c r="AI162" s="119"/>
      <c r="AJ162" s="107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14"/>
      <c r="AV162" s="2"/>
      <c r="AW162" s="214"/>
      <c r="AX162" s="2"/>
      <c r="AY162" s="2"/>
      <c r="AZ162" s="72"/>
      <c r="BA162" s="5"/>
      <c r="BB162" s="84"/>
      <c r="BC162" s="84"/>
      <c r="BD162" s="84"/>
      <c r="BE162" s="2"/>
      <c r="BF162" s="2"/>
      <c r="BG162" s="74"/>
      <c r="BH162" s="74"/>
    </row>
    <row r="163" spans="1:60" ht="10.8" customHeight="1">
      <c r="A163" s="189" t="s">
        <v>72</v>
      </c>
      <c r="B163" s="280"/>
      <c r="C163" s="470">
        <f>C156+C157+C160+C161+C162+160+40</f>
        <v>740</v>
      </c>
      <c r="D163" s="282">
        <f>SUM(D156:D162)</f>
        <v>26.280999999999999</v>
      </c>
      <c r="E163" s="191">
        <f>SUM(E156:E162)</f>
        <v>27.74</v>
      </c>
      <c r="F163" s="283">
        <f>SUM(F156:F162)</f>
        <v>116.22900000000001</v>
      </c>
      <c r="G163" s="284">
        <f>SUM(G156:G162)</f>
        <v>819.40000000000009</v>
      </c>
      <c r="H163" s="194" t="s">
        <v>56</v>
      </c>
      <c r="I163" s="195" t="s">
        <v>57</v>
      </c>
      <c r="N163" s="7"/>
      <c r="O163" s="7"/>
      <c r="U163" s="294"/>
      <c r="V163" s="74"/>
      <c r="W163" s="73"/>
      <c r="X163" s="95"/>
      <c r="Y163" s="95"/>
      <c r="Z163" s="118"/>
      <c r="AA163" s="96"/>
      <c r="AB163" s="146"/>
      <c r="AC163" s="146"/>
      <c r="AD163" s="146"/>
      <c r="AE163" s="146"/>
      <c r="AF163" s="95"/>
      <c r="AG163" s="147"/>
      <c r="AH163" s="95"/>
      <c r="AI163" s="95"/>
      <c r="AJ163" s="107"/>
      <c r="AK163" s="2"/>
      <c r="AL163" s="2"/>
      <c r="AM163" s="2"/>
      <c r="AN163" s="2"/>
      <c r="AO163" s="456"/>
      <c r="AP163" s="2"/>
      <c r="AQ163" s="2"/>
      <c r="AR163" s="2"/>
      <c r="AS163" s="2"/>
      <c r="AT163" s="2"/>
      <c r="AU163" s="2"/>
      <c r="AV163" s="2"/>
      <c r="AW163" s="214"/>
      <c r="AX163" s="2"/>
      <c r="AY163" s="2"/>
      <c r="AZ163" s="72"/>
      <c r="BA163" s="5"/>
      <c r="BB163" s="84"/>
      <c r="BC163" s="84"/>
      <c r="BD163" s="84"/>
      <c r="BE163" s="2"/>
      <c r="BF163" s="2"/>
      <c r="BG163" s="5"/>
      <c r="BH163" s="5"/>
    </row>
    <row r="164" spans="1:60" ht="10.8" customHeight="1">
      <c r="A164" s="196"/>
      <c r="B164" s="197" t="s">
        <v>58</v>
      </c>
      <c r="C164" s="471">
        <v>0.35</v>
      </c>
      <c r="D164" s="199">
        <v>26.95</v>
      </c>
      <c r="E164" s="200">
        <v>27.65</v>
      </c>
      <c r="F164" s="201">
        <v>117.25</v>
      </c>
      <c r="G164" s="288">
        <v>822.5</v>
      </c>
      <c r="H164" s="289">
        <f>G164-G163</f>
        <v>3.0999999999999091</v>
      </c>
      <c r="I164" s="204" t="s">
        <v>59</v>
      </c>
      <c r="N164" s="7"/>
      <c r="O164" s="7"/>
      <c r="U164" s="294"/>
      <c r="V164" s="74"/>
      <c r="W164" s="73"/>
      <c r="X164" s="95"/>
      <c r="Y164" s="95"/>
      <c r="Z164" s="95"/>
      <c r="AA164" s="96"/>
      <c r="AB164" s="95"/>
      <c r="AC164" s="95"/>
      <c r="AD164" s="95"/>
      <c r="AE164" s="95"/>
      <c r="AF164" s="95"/>
      <c r="AG164" s="95"/>
      <c r="AH164" s="95"/>
      <c r="AI164" s="95"/>
      <c r="AJ164" s="107"/>
      <c r="AK164" s="2"/>
      <c r="AL164" s="369"/>
      <c r="AM164" s="2"/>
      <c r="AN164" s="99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72"/>
      <c r="BA164" s="5"/>
      <c r="BB164" s="84"/>
      <c r="BC164" s="84"/>
      <c r="BD164" s="84"/>
      <c r="BE164" s="2"/>
      <c r="BF164" s="2"/>
      <c r="BG164" s="5"/>
      <c r="BH164" s="5"/>
    </row>
    <row r="165" spans="1:60" ht="10.8" customHeight="1" thickBot="1">
      <c r="A165" s="205"/>
      <c r="B165" s="290" t="s">
        <v>60</v>
      </c>
      <c r="C165" s="207"/>
      <c r="D165" s="208">
        <v>-0.87</v>
      </c>
      <c r="E165" s="209">
        <v>0.11</v>
      </c>
      <c r="F165" s="209">
        <v>-0.3</v>
      </c>
      <c r="G165" s="291">
        <v>-0.13</v>
      </c>
      <c r="H165" s="292"/>
      <c r="I165" s="212"/>
      <c r="U165" s="294"/>
      <c r="V165" s="74"/>
      <c r="W165" s="73"/>
      <c r="X165" s="95"/>
      <c r="Y165" s="95"/>
      <c r="Z165" s="95"/>
      <c r="AA165" s="96"/>
      <c r="AB165" s="95"/>
      <c r="AC165" s="119"/>
      <c r="AD165" s="95"/>
      <c r="AE165" s="95"/>
      <c r="AF165" s="95"/>
      <c r="AG165" s="95"/>
      <c r="AH165" s="95"/>
      <c r="AI165" s="95"/>
      <c r="AJ165" s="107"/>
      <c r="AK165" s="2"/>
      <c r="AL165" s="373"/>
      <c r="AM165" s="373"/>
      <c r="AN165" s="373"/>
      <c r="AO165" s="260"/>
      <c r="AP165" s="246"/>
      <c r="AQ165" s="246"/>
      <c r="AR165" s="246"/>
      <c r="AS165" s="246"/>
      <c r="AT165" s="246"/>
      <c r="AU165" s="246"/>
      <c r="AV165" s="242"/>
      <c r="AW165" s="242"/>
      <c r="AX165" s="247"/>
      <c r="AY165" s="107"/>
      <c r="AZ165" s="107"/>
      <c r="BA165" s="107"/>
      <c r="BB165" s="2"/>
      <c r="BC165" s="84"/>
      <c r="BD165" s="84"/>
      <c r="BE165" s="2"/>
      <c r="BF165" s="2"/>
      <c r="BG165" s="74"/>
      <c r="BH165" s="74"/>
    </row>
    <row r="166" spans="1:60" ht="10.8" customHeight="1" thickBot="1">
      <c r="U166" s="94"/>
      <c r="V166" s="233"/>
      <c r="W166" s="84"/>
      <c r="X166" s="394"/>
      <c r="Y166" s="394"/>
      <c r="Z166" s="394"/>
      <c r="AA166" s="395"/>
      <c r="AB166" s="394"/>
      <c r="AC166" s="435"/>
      <c r="AD166" s="395"/>
      <c r="AE166" s="472"/>
      <c r="AF166" s="394"/>
      <c r="AG166" s="395"/>
      <c r="AH166" s="395"/>
      <c r="AI166" s="394"/>
      <c r="AJ166" s="394"/>
      <c r="AK166" s="2"/>
      <c r="AL166" s="377"/>
      <c r="AM166" s="377"/>
      <c r="AN166" s="377"/>
      <c r="AO166" s="377"/>
      <c r="AP166" s="377"/>
      <c r="AQ166" s="377"/>
      <c r="AR166" s="377"/>
      <c r="AS166" s="377"/>
      <c r="AT166" s="377"/>
      <c r="AU166" s="377"/>
      <c r="AV166" s="377"/>
      <c r="AW166" s="377"/>
      <c r="AX166" s="377"/>
      <c r="AY166" s="2"/>
      <c r="AZ166" s="2"/>
      <c r="BA166" s="2"/>
      <c r="BB166" s="2"/>
      <c r="BC166" s="84"/>
      <c r="BD166" s="84"/>
      <c r="BE166" s="2"/>
      <c r="BF166" s="2"/>
      <c r="BG166" s="74"/>
      <c r="BH166" s="74"/>
    </row>
    <row r="167" spans="1:60" ht="10.8" customHeight="1">
      <c r="A167" s="296" t="s">
        <v>127</v>
      </c>
      <c r="B167" s="280" t="s">
        <v>74</v>
      </c>
      <c r="C167" s="297"/>
      <c r="D167" s="437">
        <f>D152+D163</f>
        <v>45.15</v>
      </c>
      <c r="E167" s="473">
        <f>E152+E163</f>
        <v>47.326999999999998</v>
      </c>
      <c r="F167" s="473">
        <f>F152+F163</f>
        <v>199.786</v>
      </c>
      <c r="G167" s="474">
        <f>G152+G163</f>
        <v>1407.6010000000001</v>
      </c>
      <c r="H167" s="194" t="s">
        <v>56</v>
      </c>
      <c r="I167" s="195" t="s">
        <v>57</v>
      </c>
      <c r="U167" s="2"/>
      <c r="V167" s="255"/>
      <c r="W167" s="2"/>
      <c r="X167" s="256"/>
      <c r="Y167" s="256"/>
      <c r="Z167" s="256"/>
      <c r="AA167" s="256"/>
      <c r="AB167" s="257"/>
      <c r="AC167" s="256"/>
      <c r="AD167" s="256"/>
      <c r="AE167" s="256"/>
      <c r="AF167" s="258"/>
      <c r="AG167" s="258"/>
      <c r="AH167" s="256"/>
      <c r="AI167" s="256"/>
      <c r="AJ167" s="259"/>
      <c r="AK167" s="2"/>
      <c r="AL167" s="94"/>
      <c r="AM167" s="94"/>
      <c r="AN167" s="378"/>
      <c r="AO167" s="379"/>
      <c r="AP167" s="94"/>
      <c r="AQ167" s="94"/>
      <c r="AR167" s="378"/>
      <c r="AS167" s="94"/>
      <c r="AT167" s="94"/>
      <c r="AU167" s="147"/>
      <c r="AV167" s="94"/>
      <c r="AW167" s="94"/>
      <c r="AX167" s="94"/>
      <c r="AY167" s="2"/>
      <c r="AZ167" s="369"/>
      <c r="BA167" s="2"/>
      <c r="BB167" s="2"/>
      <c r="BC167" s="84"/>
      <c r="BD167" s="84"/>
      <c r="BE167" s="2"/>
      <c r="BF167" s="2"/>
      <c r="BG167" s="475"/>
      <c r="BH167" s="5"/>
    </row>
    <row r="168" spans="1:60" ht="10.8" customHeight="1">
      <c r="A168" s="302"/>
      <c r="B168" s="303" t="s">
        <v>58</v>
      </c>
      <c r="C168" s="304">
        <v>0.6</v>
      </c>
      <c r="D168" s="305">
        <v>46.2</v>
      </c>
      <c r="E168" s="306">
        <v>47.4</v>
      </c>
      <c r="F168" s="307">
        <v>201</v>
      </c>
      <c r="G168" s="308">
        <v>1410</v>
      </c>
      <c r="H168" s="309">
        <f>G168-G167</f>
        <v>2.3989999999998872</v>
      </c>
      <c r="I168" s="204" t="s">
        <v>59</v>
      </c>
      <c r="U168" s="179"/>
      <c r="V168" s="476"/>
      <c r="W168" s="94"/>
      <c r="X168" s="95"/>
      <c r="Y168" s="95"/>
      <c r="Z168" s="171"/>
      <c r="AA168" s="96"/>
      <c r="AB168" s="95"/>
      <c r="AC168" s="95"/>
      <c r="AD168" s="95"/>
      <c r="AE168" s="95"/>
      <c r="AF168" s="95"/>
      <c r="AG168" s="95"/>
      <c r="AH168" s="95"/>
      <c r="AI168" s="95"/>
      <c r="AJ168" s="107"/>
      <c r="AK168" s="2"/>
      <c r="AL168" s="122"/>
      <c r="AM168" s="5"/>
      <c r="AN168" s="84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145"/>
      <c r="BA168" s="5"/>
      <c r="BB168" s="84"/>
      <c r="BC168" s="75"/>
      <c r="BD168" s="75"/>
      <c r="BE168" s="2"/>
      <c r="BF168" s="2"/>
      <c r="BG168" s="74"/>
      <c r="BH168" s="74"/>
    </row>
    <row r="169" spans="1:60" ht="10.8" customHeight="1" thickBot="1">
      <c r="A169" s="205"/>
      <c r="B169" s="290" t="s">
        <v>60</v>
      </c>
      <c r="C169" s="207"/>
      <c r="D169" s="208">
        <v>-1.36</v>
      </c>
      <c r="E169" s="209">
        <v>-0.09</v>
      </c>
      <c r="F169" s="209">
        <v>-0.36</v>
      </c>
      <c r="G169" s="210">
        <v>-0.1</v>
      </c>
      <c r="H169" s="311"/>
      <c r="I169" s="312"/>
      <c r="U169" s="2"/>
      <c r="V169" s="2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2"/>
      <c r="AK169" s="2"/>
      <c r="AL169" s="420"/>
      <c r="AM169" s="420"/>
      <c r="AN169" s="420"/>
      <c r="AO169" s="158"/>
      <c r="AP169" s="213"/>
      <c r="AQ169" s="420"/>
      <c r="AR169" s="158"/>
      <c r="AS169" s="158"/>
      <c r="AT169" s="420"/>
      <c r="AU169" s="214"/>
      <c r="AV169" s="420"/>
      <c r="AW169" s="420"/>
      <c r="AX169" s="2"/>
      <c r="AY169" s="74"/>
      <c r="AZ169" s="95"/>
      <c r="BA169" s="5"/>
      <c r="BB169" s="84"/>
      <c r="BC169" s="75"/>
      <c r="BD169" s="75"/>
      <c r="BE169" s="2"/>
      <c r="BF169" s="2"/>
      <c r="BG169" s="5"/>
      <c r="BH169" s="5"/>
    </row>
    <row r="170" spans="1:60" ht="10.8" customHeight="1">
      <c r="U170" s="74"/>
      <c r="V170" s="2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2"/>
      <c r="AK170" s="122"/>
      <c r="AL170" s="420"/>
      <c r="AM170" s="420"/>
      <c r="AN170" s="420"/>
      <c r="AO170" s="420"/>
      <c r="AP170" s="420"/>
      <c r="AQ170" s="420"/>
      <c r="AR170" s="420"/>
      <c r="AS170" s="420"/>
      <c r="AT170" s="420"/>
      <c r="AU170" s="420"/>
      <c r="AV170" s="420"/>
      <c r="AW170" s="420"/>
      <c r="AX170" s="2"/>
      <c r="AY170" s="2"/>
      <c r="AZ170" s="72"/>
      <c r="BA170" s="5"/>
      <c r="BB170" s="84"/>
      <c r="BC170" s="2"/>
      <c r="BD170" s="84"/>
      <c r="BE170" s="2"/>
      <c r="BF170" s="2"/>
      <c r="BG170" s="5"/>
      <c r="BH170" s="2"/>
    </row>
    <row r="171" spans="1:60" ht="10.8" customHeight="1">
      <c r="U171" s="74"/>
      <c r="V171" s="2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2"/>
      <c r="AK171" s="122"/>
      <c r="AL171" s="420"/>
      <c r="AM171" s="420"/>
      <c r="AN171" s="420"/>
      <c r="AO171" s="420"/>
      <c r="AP171" s="420"/>
      <c r="AQ171" s="420"/>
      <c r="AR171" s="420"/>
      <c r="AS171" s="420"/>
      <c r="AT171" s="420"/>
      <c r="AU171" s="420"/>
      <c r="AV171" s="420"/>
      <c r="AW171" s="420"/>
      <c r="AX171" s="2"/>
      <c r="AY171" s="2"/>
      <c r="AZ171" s="72"/>
      <c r="BA171" s="5"/>
      <c r="BB171" s="84"/>
      <c r="BC171" s="2"/>
      <c r="BD171" s="84"/>
      <c r="BE171" s="2"/>
      <c r="BF171" s="2"/>
      <c r="BG171" s="5"/>
      <c r="BH171" s="2"/>
    </row>
    <row r="172" spans="1:60" ht="10.8" customHeight="1">
      <c r="U172" s="74"/>
      <c r="V172" s="2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2"/>
      <c r="AK172" s="122"/>
      <c r="AL172" s="420"/>
      <c r="AM172" s="420"/>
      <c r="AN172" s="420"/>
      <c r="AO172" s="420"/>
      <c r="AP172" s="420"/>
      <c r="AQ172" s="420"/>
      <c r="AR172" s="420"/>
      <c r="AS172" s="420"/>
      <c r="AT172" s="420"/>
      <c r="AU172" s="420"/>
      <c r="AV172" s="420"/>
      <c r="AW172" s="420"/>
      <c r="AX172" s="2"/>
      <c r="AY172" s="2"/>
      <c r="AZ172" s="72"/>
      <c r="BA172" s="5"/>
      <c r="BB172" s="84"/>
      <c r="BC172" s="2"/>
      <c r="BD172" s="84"/>
      <c r="BE172" s="2"/>
      <c r="BF172" s="2"/>
      <c r="BG172" s="5"/>
      <c r="BH172" s="2"/>
    </row>
    <row r="173" spans="1:60" ht="10.8" customHeight="1">
      <c r="U173" s="74"/>
      <c r="V173" s="2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2"/>
      <c r="AK173" s="122"/>
      <c r="AL173" s="420"/>
      <c r="AM173" s="420"/>
      <c r="AN173" s="420"/>
      <c r="AO173" s="420"/>
      <c r="AP173" s="420"/>
      <c r="AQ173" s="420"/>
      <c r="AR173" s="420"/>
      <c r="AS173" s="420"/>
      <c r="AT173" s="420"/>
      <c r="AU173" s="420"/>
      <c r="AV173" s="420"/>
      <c r="AW173" s="420"/>
      <c r="AX173" s="2"/>
      <c r="AY173" s="2"/>
      <c r="AZ173" s="72"/>
      <c r="BA173" s="5"/>
      <c r="BB173" s="84"/>
      <c r="BC173" s="2"/>
      <c r="BD173" s="84"/>
      <c r="BE173" s="2"/>
      <c r="BF173" s="2"/>
      <c r="BG173" s="5"/>
      <c r="BH173" s="2"/>
    </row>
    <row r="174" spans="1:60" ht="10.8" customHeight="1">
      <c r="U174" s="74"/>
      <c r="V174" s="2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2"/>
      <c r="AK174" s="122"/>
      <c r="AL174" s="420"/>
      <c r="AM174" s="420"/>
      <c r="AN174" s="420"/>
      <c r="AO174" s="420"/>
      <c r="AP174" s="420"/>
      <c r="AQ174" s="420"/>
      <c r="AR174" s="420"/>
      <c r="AS174" s="420"/>
      <c r="AT174" s="420"/>
      <c r="AU174" s="420"/>
      <c r="AV174" s="420"/>
      <c r="AW174" s="420"/>
      <c r="AX174" s="2"/>
      <c r="AY174" s="2"/>
      <c r="AZ174" s="72"/>
      <c r="BA174" s="5"/>
      <c r="BB174" s="84"/>
      <c r="BC174" s="2"/>
      <c r="BD174" s="84"/>
      <c r="BE174" s="2"/>
      <c r="BF174" s="2"/>
      <c r="BG174" s="5"/>
      <c r="BH174" s="2"/>
    </row>
    <row r="175" spans="1:60" ht="10.8" customHeight="1">
      <c r="U175" s="74"/>
      <c r="V175" s="2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2"/>
      <c r="AK175" s="122"/>
      <c r="AL175" s="420"/>
      <c r="AM175" s="420"/>
      <c r="AN175" s="420"/>
      <c r="AO175" s="420"/>
      <c r="AP175" s="420"/>
      <c r="AQ175" s="420"/>
      <c r="AR175" s="420"/>
      <c r="AS175" s="420"/>
      <c r="AT175" s="420"/>
      <c r="AU175" s="420"/>
      <c r="AV175" s="420"/>
      <c r="AW175" s="420"/>
      <c r="AX175" s="2"/>
      <c r="AY175" s="2"/>
      <c r="AZ175" s="72"/>
      <c r="BA175" s="5"/>
      <c r="BB175" s="84"/>
      <c r="BC175" s="2"/>
      <c r="BD175" s="84"/>
      <c r="BE175" s="2"/>
      <c r="BF175" s="2"/>
      <c r="BG175" s="5"/>
      <c r="BH175" s="2"/>
    </row>
    <row r="176" spans="1:60" ht="10.8" customHeight="1">
      <c r="U176" s="74"/>
      <c r="V176" s="2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2"/>
      <c r="AK176" s="122"/>
      <c r="AL176" s="420"/>
      <c r="AM176" s="420"/>
      <c r="AN176" s="420"/>
      <c r="AO176" s="420"/>
      <c r="AP176" s="420"/>
      <c r="AQ176" s="420"/>
      <c r="AR176" s="420"/>
      <c r="AS176" s="420"/>
      <c r="AT176" s="420"/>
      <c r="AU176" s="420"/>
      <c r="AV176" s="420"/>
      <c r="AW176" s="420"/>
      <c r="AX176" s="2"/>
      <c r="AY176" s="2"/>
      <c r="AZ176" s="72"/>
      <c r="BA176" s="5"/>
      <c r="BB176" s="84"/>
      <c r="BC176" s="2"/>
      <c r="BD176" s="84"/>
      <c r="BE176" s="2"/>
      <c r="BF176" s="2"/>
      <c r="BG176" s="5"/>
      <c r="BH176" s="2"/>
    </row>
    <row r="177" spans="1:60" ht="10.8" customHeight="1">
      <c r="A177" s="381"/>
      <c r="B177" s="381"/>
      <c r="C177" s="382" t="s">
        <v>13</v>
      </c>
      <c r="D177" s="381"/>
      <c r="E177" s="381"/>
      <c r="F177" s="383"/>
      <c r="G177" s="381"/>
      <c r="H177" s="381"/>
      <c r="I177" s="381"/>
      <c r="U177" s="72"/>
      <c r="V177" s="73"/>
      <c r="W177" s="94"/>
      <c r="X177" s="74"/>
      <c r="Y177" s="74"/>
      <c r="Z177" s="74"/>
      <c r="AA177" s="75"/>
      <c r="AB177" s="75"/>
      <c r="AC177" s="76"/>
      <c r="AD177" s="74"/>
      <c r="AE177" s="74"/>
      <c r="AF177" s="75"/>
      <c r="AG177" s="74"/>
      <c r="AH177" s="74"/>
      <c r="AI177" s="74"/>
      <c r="AJ177" s="74"/>
      <c r="AK177" s="98"/>
      <c r="AL177" s="2"/>
      <c r="AM177" s="2"/>
      <c r="AN177" s="2"/>
      <c r="AO177" s="158"/>
      <c r="AP177" s="158"/>
      <c r="AQ177" s="2"/>
      <c r="AR177" s="158"/>
      <c r="AS177" s="158"/>
      <c r="AT177" s="2"/>
      <c r="AU177" s="5"/>
      <c r="AV177" s="2"/>
      <c r="AW177" s="2"/>
      <c r="AX177" s="2"/>
      <c r="AY177" s="2"/>
      <c r="AZ177" s="72"/>
      <c r="BA177" s="5"/>
      <c r="BB177" s="215"/>
      <c r="BC177" s="2"/>
      <c r="BD177" s="84"/>
      <c r="BE177" s="2"/>
      <c r="BF177" s="2"/>
      <c r="BG177" s="5"/>
      <c r="BH177" s="5"/>
    </row>
    <row r="178" spans="1:60" ht="17.399999999999999" customHeight="1">
      <c r="A178" s="849" t="s">
        <v>14</v>
      </c>
      <c r="B178" s="849"/>
      <c r="C178" s="849"/>
      <c r="D178" s="849"/>
      <c r="E178" s="849"/>
      <c r="F178" s="849"/>
      <c r="G178" s="849"/>
      <c r="H178" s="849"/>
      <c r="I178" s="849"/>
      <c r="J178" s="849"/>
      <c r="N178" s="7"/>
      <c r="O178" s="7"/>
      <c r="U178" s="72"/>
      <c r="V178" s="2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2"/>
      <c r="AL178" s="242"/>
      <c r="AM178" s="243"/>
      <c r="AN178" s="244"/>
      <c r="AO178" s="245"/>
      <c r="AP178" s="246"/>
      <c r="AQ178" s="246"/>
      <c r="AR178" s="246"/>
      <c r="AS178" s="246"/>
      <c r="AT178" s="246"/>
      <c r="AU178" s="246"/>
      <c r="AV178" s="242"/>
      <c r="AW178" s="242"/>
      <c r="AX178" s="247"/>
      <c r="AY178" s="2"/>
      <c r="AZ178" s="72"/>
      <c r="BA178" s="5"/>
      <c r="BB178" s="84"/>
      <c r="BC178" s="84"/>
      <c r="BD178" s="84"/>
      <c r="BE178" s="2"/>
      <c r="BF178" s="2"/>
      <c r="BG178" s="5"/>
      <c r="BH178" s="5"/>
    </row>
    <row r="179" spans="1:60" ht="14.4" customHeight="1" thickBot="1">
      <c r="A179" s="47" t="s">
        <v>15</v>
      </c>
      <c r="B179" s="36"/>
      <c r="C179" s="78" t="s">
        <v>16</v>
      </c>
      <c r="D179"/>
      <c r="F179" s="79" t="s">
        <v>17</v>
      </c>
      <c r="G179" s="386"/>
      <c r="H179" s="82"/>
      <c r="I179" s="82"/>
      <c r="N179" s="293"/>
      <c r="O179" s="7"/>
      <c r="U179" s="2"/>
      <c r="V179" s="83"/>
      <c r="W179" s="2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2"/>
      <c r="AK179" s="2"/>
      <c r="AL179" s="12"/>
      <c r="AM179" s="12"/>
      <c r="AN179" s="12"/>
      <c r="AO179" s="260"/>
      <c r="AP179" s="12"/>
      <c r="AQ179" s="12"/>
      <c r="AR179" s="12"/>
      <c r="AS179" s="12"/>
      <c r="AT179" s="12"/>
      <c r="AU179" s="12"/>
      <c r="AV179" s="12"/>
      <c r="AW179" s="12"/>
      <c r="AX179" s="12"/>
      <c r="AY179" s="2"/>
      <c r="AZ179" s="72"/>
      <c r="BA179" s="5"/>
      <c r="BB179" s="84"/>
      <c r="BC179" s="84"/>
      <c r="BD179" s="84"/>
      <c r="BE179" s="2"/>
      <c r="BF179" s="2"/>
      <c r="BG179" s="5"/>
      <c r="BH179" s="5"/>
    </row>
    <row r="180" spans="1:60" ht="10.8" customHeight="1" thickBot="1">
      <c r="A180" s="87" t="s">
        <v>18</v>
      </c>
      <c r="B180" s="88"/>
      <c r="C180" s="89" t="s">
        <v>19</v>
      </c>
      <c r="D180" s="90" t="s">
        <v>20</v>
      </c>
      <c r="E180" s="90"/>
      <c r="F180" s="90"/>
      <c r="G180" s="91" t="s">
        <v>21</v>
      </c>
      <c r="H180" s="92" t="s">
        <v>22</v>
      </c>
      <c r="I180" s="93" t="s">
        <v>23</v>
      </c>
      <c r="N180" s="388"/>
      <c r="U180" s="294"/>
      <c r="V180" s="5"/>
      <c r="W180" s="73"/>
      <c r="X180" s="95"/>
      <c r="Y180" s="95"/>
      <c r="Z180" s="118"/>
      <c r="AA180" s="96"/>
      <c r="AB180" s="95"/>
      <c r="AC180" s="107"/>
      <c r="AD180" s="107"/>
      <c r="AE180" s="107"/>
      <c r="AF180" s="107"/>
      <c r="AG180" s="107"/>
      <c r="AH180" s="107"/>
      <c r="AI180" s="107"/>
      <c r="AJ180" s="95"/>
      <c r="AK180" s="2"/>
      <c r="AL180" s="107"/>
      <c r="AM180" s="107"/>
      <c r="AN180" s="107"/>
      <c r="AO180" s="96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2"/>
      <c r="AZ180" s="122"/>
      <c r="BA180" s="5"/>
      <c r="BB180" s="84"/>
      <c r="BC180" s="2"/>
      <c r="BD180" s="84"/>
      <c r="BE180" s="2"/>
      <c r="BF180" s="2"/>
      <c r="BG180" s="5"/>
      <c r="BH180" s="5"/>
    </row>
    <row r="181" spans="1:60" ht="10.8" customHeight="1">
      <c r="A181" s="100" t="s">
        <v>24</v>
      </c>
      <c r="B181" s="101" t="s">
        <v>25</v>
      </c>
      <c r="C181" s="102" t="s">
        <v>26</v>
      </c>
      <c r="D181" s="103" t="s">
        <v>27</v>
      </c>
      <c r="E181" s="103" t="s">
        <v>28</v>
      </c>
      <c r="F181" s="103" t="s">
        <v>29</v>
      </c>
      <c r="G181" s="104" t="s">
        <v>30</v>
      </c>
      <c r="H181" s="105" t="s">
        <v>31</v>
      </c>
      <c r="I181" s="106" t="s">
        <v>32</v>
      </c>
      <c r="N181" s="7"/>
      <c r="U181" s="72"/>
      <c r="V181" s="74"/>
      <c r="W181" s="117"/>
      <c r="X181" s="95"/>
      <c r="Y181" s="95"/>
      <c r="Z181" s="95"/>
      <c r="AA181" s="96"/>
      <c r="AB181" s="146"/>
      <c r="AC181" s="146"/>
      <c r="AD181" s="146"/>
      <c r="AE181" s="146"/>
      <c r="AF181" s="95"/>
      <c r="AG181" s="147"/>
      <c r="AH181" s="95"/>
      <c r="AI181" s="95"/>
      <c r="AJ181" s="107"/>
      <c r="AK181" s="2"/>
      <c r="AL181" s="431"/>
      <c r="AM181" s="431"/>
      <c r="AN181" s="431"/>
      <c r="AO181" s="454"/>
      <c r="AP181" s="431"/>
      <c r="AQ181" s="431"/>
      <c r="AR181" s="431"/>
      <c r="AS181" s="431"/>
      <c r="AT181" s="432"/>
      <c r="AU181" s="432"/>
      <c r="AV181" s="431"/>
      <c r="AW181" s="431"/>
      <c r="AX181" s="431"/>
      <c r="AY181" s="2"/>
      <c r="AZ181" s="2"/>
      <c r="BA181" s="2"/>
      <c r="BB181" s="2"/>
      <c r="BC181" s="2"/>
      <c r="BD181" s="84"/>
      <c r="BE181" s="2"/>
      <c r="BF181" s="2"/>
      <c r="BG181" s="5"/>
      <c r="BH181" s="5"/>
    </row>
    <row r="182" spans="1:60" ht="10.8" customHeight="1" thickBot="1">
      <c r="A182" s="108"/>
      <c r="B182" s="109"/>
      <c r="C182" s="110"/>
      <c r="D182" s="111" t="s">
        <v>33</v>
      </c>
      <c r="E182" s="111" t="s">
        <v>34</v>
      </c>
      <c r="F182" s="111" t="s">
        <v>35</v>
      </c>
      <c r="G182" s="112" t="s">
        <v>36</v>
      </c>
      <c r="H182" s="113" t="s">
        <v>37</v>
      </c>
      <c r="I182" s="114" t="s">
        <v>38</v>
      </c>
      <c r="N182" s="7"/>
      <c r="U182" s="72"/>
      <c r="V182" s="74"/>
      <c r="W182" s="453"/>
      <c r="X182" s="95"/>
      <c r="Y182" s="95"/>
      <c r="Z182" s="118"/>
      <c r="AA182" s="96"/>
      <c r="AB182" s="95"/>
      <c r="AC182" s="107"/>
      <c r="AD182" s="107"/>
      <c r="AE182" s="107"/>
      <c r="AF182" s="107"/>
      <c r="AG182" s="107"/>
      <c r="AH182" s="107"/>
      <c r="AI182" s="107"/>
      <c r="AJ182" s="107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99"/>
      <c r="BB182" s="2"/>
      <c r="BC182" s="295"/>
      <c r="BD182" s="84"/>
      <c r="BE182" s="2"/>
      <c r="BF182" s="2"/>
      <c r="BG182" s="2"/>
      <c r="BH182" s="2"/>
    </row>
    <row r="183" spans="1:60" ht="10.8" customHeight="1">
      <c r="A183" s="88"/>
      <c r="B183" s="418" t="s">
        <v>39</v>
      </c>
      <c r="C183" s="125"/>
      <c r="D183" s="126"/>
      <c r="E183" s="127"/>
      <c r="F183" s="127"/>
      <c r="G183" s="399"/>
      <c r="H183" s="477"/>
      <c r="I183" s="130"/>
      <c r="N183" s="7"/>
      <c r="U183" s="294"/>
      <c r="V183" s="74"/>
      <c r="W183" s="73"/>
      <c r="X183" s="95"/>
      <c r="Y183" s="95"/>
      <c r="Z183" s="95"/>
      <c r="AA183" s="96"/>
      <c r="AB183" s="95"/>
      <c r="AC183" s="95"/>
      <c r="AD183" s="95"/>
      <c r="AE183" s="95"/>
      <c r="AF183" s="95"/>
      <c r="AG183" s="95"/>
      <c r="AH183" s="95"/>
      <c r="AI183" s="95"/>
      <c r="AJ183" s="107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14"/>
      <c r="AV183" s="2"/>
      <c r="AW183" s="214"/>
      <c r="AX183" s="2"/>
      <c r="AY183" s="2"/>
      <c r="AZ183" s="2"/>
      <c r="BA183" s="99"/>
      <c r="BB183" s="2"/>
      <c r="BC183" s="84"/>
      <c r="BD183" s="84"/>
      <c r="BE183" s="2"/>
      <c r="BF183" s="2"/>
      <c r="BG183" s="2"/>
      <c r="BH183" s="2"/>
    </row>
    <row r="184" spans="1:60" ht="10.8" customHeight="1">
      <c r="A184" s="134" t="s">
        <v>40</v>
      </c>
      <c r="B184" s="405" t="s">
        <v>128</v>
      </c>
      <c r="C184" s="478">
        <v>200</v>
      </c>
      <c r="D184" s="163">
        <v>14.369</v>
      </c>
      <c r="E184" s="164">
        <v>14.625999999999999</v>
      </c>
      <c r="F184" s="164">
        <v>28.411999999999999</v>
      </c>
      <c r="G184" s="479">
        <v>305.75099999999998</v>
      </c>
      <c r="H184" s="226">
        <v>25</v>
      </c>
      <c r="I184" s="269" t="s">
        <v>129</v>
      </c>
      <c r="N184" s="7"/>
      <c r="U184" s="294"/>
      <c r="V184" s="74"/>
      <c r="W184" s="73"/>
      <c r="X184" s="95"/>
      <c r="Y184" s="95"/>
      <c r="Z184" s="95"/>
      <c r="AA184" s="96"/>
      <c r="AB184" s="95"/>
      <c r="AC184" s="95"/>
      <c r="AD184" s="95"/>
      <c r="AE184" s="95"/>
      <c r="AF184" s="95"/>
      <c r="AG184" s="95"/>
      <c r="AH184" s="95"/>
      <c r="AI184" s="95"/>
      <c r="AJ184" s="107"/>
      <c r="AK184" s="2"/>
      <c r="AL184" s="2"/>
      <c r="AM184" s="2"/>
      <c r="AN184" s="2"/>
      <c r="AO184" s="456"/>
      <c r="AP184" s="2"/>
      <c r="AQ184" s="2"/>
      <c r="AR184" s="2"/>
      <c r="AS184" s="2"/>
      <c r="AT184" s="2"/>
      <c r="AU184" s="2"/>
      <c r="AV184" s="2"/>
      <c r="AW184" s="214"/>
      <c r="AX184" s="2"/>
      <c r="AY184" s="2"/>
      <c r="AZ184" s="2"/>
      <c r="BA184" s="2"/>
      <c r="BB184" s="7"/>
      <c r="BC184" s="7"/>
      <c r="BD184" s="7"/>
      <c r="BE184" s="2"/>
      <c r="BF184" s="2"/>
      <c r="BG184" s="2"/>
      <c r="BH184" s="2"/>
    </row>
    <row r="185" spans="1:60" ht="10.8" customHeight="1">
      <c r="A185" s="148" t="s">
        <v>43</v>
      </c>
      <c r="B185" s="405" t="s">
        <v>130</v>
      </c>
      <c r="C185" s="162">
        <v>200</v>
      </c>
      <c r="D185" s="163">
        <v>0.2</v>
      </c>
      <c r="E185" s="164">
        <v>0</v>
      </c>
      <c r="F185" s="164">
        <v>9.2430000000000003</v>
      </c>
      <c r="G185" s="165">
        <v>37.686</v>
      </c>
      <c r="H185" s="154">
        <v>66</v>
      </c>
      <c r="I185" s="166" t="s">
        <v>48</v>
      </c>
      <c r="N185" s="7"/>
      <c r="O185" s="7"/>
      <c r="U185" s="115"/>
      <c r="V185" s="83"/>
      <c r="W185" s="2"/>
      <c r="X185" s="7"/>
      <c r="Y185" s="480"/>
      <c r="Z185" s="480"/>
      <c r="AA185" s="480"/>
      <c r="AB185" s="7"/>
      <c r="AC185" s="7"/>
      <c r="AD185" s="7"/>
      <c r="AE185" s="7"/>
      <c r="AF185" s="7"/>
      <c r="AG185" s="7"/>
      <c r="AH185" s="7"/>
      <c r="AI185" s="7"/>
      <c r="AJ185" s="4"/>
      <c r="AK185" s="2"/>
      <c r="AL185" s="72"/>
      <c r="AM185" s="5"/>
      <c r="AN185" s="5"/>
      <c r="AO185" s="84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1:60" ht="10.8" customHeight="1">
      <c r="A186" s="160"/>
      <c r="B186" s="333" t="s">
        <v>131</v>
      </c>
      <c r="C186" s="481">
        <v>15</v>
      </c>
      <c r="D186" s="320">
        <v>0.60599999999999998</v>
      </c>
      <c r="E186" s="267">
        <v>3.1709999999999998</v>
      </c>
      <c r="F186" s="138">
        <v>6.3710000000000004</v>
      </c>
      <c r="G186" s="177">
        <v>53.438000000000002</v>
      </c>
      <c r="H186" s="226">
        <v>11</v>
      </c>
      <c r="I186" s="166" t="s">
        <v>51</v>
      </c>
      <c r="N186" s="7"/>
      <c r="O186" s="7"/>
      <c r="U186" s="115"/>
      <c r="V186" s="74"/>
      <c r="W186" s="426"/>
      <c r="X186" s="95"/>
      <c r="Y186" s="95"/>
      <c r="Z186" s="95"/>
      <c r="AA186" s="96"/>
      <c r="AB186" s="146"/>
      <c r="AC186" s="146"/>
      <c r="AD186" s="146"/>
      <c r="AE186" s="146"/>
      <c r="AF186" s="95"/>
      <c r="AG186" s="147"/>
      <c r="AH186" s="95"/>
      <c r="AI186" s="95"/>
      <c r="AJ186" s="107"/>
      <c r="AK186" s="2"/>
      <c r="AL186" s="85"/>
      <c r="AM186" s="475"/>
      <c r="AN186" s="400"/>
      <c r="AO186" s="96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1:60" ht="10.8" customHeight="1">
      <c r="A187" s="160" t="s">
        <v>46</v>
      </c>
      <c r="B187" s="405" t="s">
        <v>50</v>
      </c>
      <c r="C187" s="482">
        <v>30</v>
      </c>
      <c r="D187" s="163">
        <v>1.155</v>
      </c>
      <c r="E187" s="164">
        <v>0.41299999999999998</v>
      </c>
      <c r="F187" s="152">
        <v>16.260000000000002</v>
      </c>
      <c r="G187" s="169">
        <v>73.376999999999995</v>
      </c>
      <c r="H187" s="226">
        <v>9</v>
      </c>
      <c r="I187" s="230" t="s">
        <v>51</v>
      </c>
      <c r="N187" s="7"/>
      <c r="O187" s="7"/>
      <c r="U187" s="72"/>
      <c r="V187" s="5"/>
      <c r="W187" s="94"/>
      <c r="X187" s="95"/>
      <c r="Y187" s="95"/>
      <c r="Z187" s="118"/>
      <c r="AA187" s="96"/>
      <c r="AB187" s="95"/>
      <c r="AC187" s="107"/>
      <c r="AD187" s="107"/>
      <c r="AE187" s="107"/>
      <c r="AF187" s="107"/>
      <c r="AG187" s="107"/>
      <c r="AH187" s="107"/>
      <c r="AI187" s="107"/>
      <c r="AJ187" s="107"/>
      <c r="AK187" s="2"/>
      <c r="AL187" s="2"/>
      <c r="AM187" s="83"/>
      <c r="AN187" s="2"/>
      <c r="AO187" s="483"/>
      <c r="AP187" s="483"/>
      <c r="AQ187" s="483"/>
      <c r="AR187" s="483"/>
      <c r="AS187" s="483"/>
      <c r="AT187" s="483"/>
      <c r="AU187" s="483"/>
      <c r="AV187" s="483"/>
      <c r="AW187" s="483"/>
      <c r="AX187" s="483"/>
      <c r="AY187" s="2"/>
      <c r="AZ187" s="2"/>
      <c r="BA187" s="2"/>
      <c r="BB187" s="368"/>
      <c r="BC187" s="368"/>
      <c r="BD187" s="2"/>
      <c r="BE187" s="2"/>
      <c r="BF187" s="2"/>
      <c r="BG187" s="2"/>
      <c r="BH187" s="2"/>
    </row>
    <row r="188" spans="1:60" ht="10.8" customHeight="1">
      <c r="A188" s="167" t="s">
        <v>132</v>
      </c>
      <c r="B188" s="402" t="s">
        <v>52</v>
      </c>
      <c r="C188" s="334">
        <v>30</v>
      </c>
      <c r="D188" s="163">
        <v>1.6950000000000001</v>
      </c>
      <c r="E188" s="152">
        <v>0.45</v>
      </c>
      <c r="F188" s="152">
        <v>12.56</v>
      </c>
      <c r="G188" s="153">
        <v>61.07</v>
      </c>
      <c r="H188" s="154">
        <v>10</v>
      </c>
      <c r="I188" s="230" t="s">
        <v>51</v>
      </c>
      <c r="N188" s="7"/>
      <c r="O188" s="7"/>
      <c r="U188" s="72"/>
      <c r="V188" s="5"/>
      <c r="W188" s="94"/>
      <c r="X188" s="95"/>
      <c r="Y188" s="95"/>
      <c r="Z188" s="95"/>
      <c r="AA188" s="96"/>
      <c r="AB188" s="95"/>
      <c r="AC188" s="95"/>
      <c r="AD188" s="95"/>
      <c r="AE188" s="95"/>
      <c r="AF188" s="95"/>
      <c r="AG188" s="95"/>
      <c r="AH188" s="95"/>
      <c r="AI188" s="95"/>
      <c r="AJ188" s="107"/>
      <c r="AK188" s="2"/>
      <c r="AL188" s="115"/>
      <c r="AM188" s="310"/>
      <c r="AN188" s="310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368"/>
      <c r="BC188" s="2"/>
      <c r="BD188" s="2"/>
      <c r="BE188" s="2"/>
      <c r="BF188" s="2"/>
      <c r="BG188" s="2"/>
      <c r="BH188" s="2"/>
    </row>
    <row r="189" spans="1:60" ht="10.8" customHeight="1" thickBot="1">
      <c r="A189" s="340"/>
      <c r="B189" s="448" t="s">
        <v>82</v>
      </c>
      <c r="C189" s="183">
        <v>110</v>
      </c>
      <c r="D189" s="184">
        <v>0.44</v>
      </c>
      <c r="E189" s="185">
        <v>0.44</v>
      </c>
      <c r="F189" s="185">
        <v>10.78</v>
      </c>
      <c r="G189" s="186">
        <v>51.7</v>
      </c>
      <c r="H189" s="187">
        <v>75</v>
      </c>
      <c r="I189" s="188" t="s">
        <v>54</v>
      </c>
      <c r="N189" s="7"/>
      <c r="O189" s="7"/>
      <c r="U189" s="132"/>
      <c r="V189" s="74"/>
      <c r="W189" s="73"/>
      <c r="X189" s="95"/>
      <c r="Y189" s="95"/>
      <c r="Z189" s="95"/>
      <c r="AA189" s="96"/>
      <c r="AB189" s="146"/>
      <c r="AC189" s="146"/>
      <c r="AD189" s="146"/>
      <c r="AE189" s="146"/>
      <c r="AF189" s="95"/>
      <c r="AG189" s="147"/>
      <c r="AH189" s="95"/>
      <c r="AI189" s="95"/>
      <c r="AJ189" s="107"/>
      <c r="AK189" s="2"/>
      <c r="AL189" s="122"/>
      <c r="AM189" s="5"/>
      <c r="AN189" s="84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1:60" ht="10.8" customHeight="1">
      <c r="A190" s="484" t="s">
        <v>55</v>
      </c>
      <c r="B190" s="485"/>
      <c r="C190" s="486">
        <f>SUM(C184:C189)</f>
        <v>585</v>
      </c>
      <c r="D190" s="190">
        <f>SUM(D184:D189)</f>
        <v>18.465</v>
      </c>
      <c r="E190" s="191">
        <f>SUM(E184:E189)</f>
        <v>19.100000000000001</v>
      </c>
      <c r="F190" s="192">
        <f>SUM(F184:F189)</f>
        <v>83.626000000000005</v>
      </c>
      <c r="G190" s="193">
        <f>SUM(G184:G189)</f>
        <v>583.02200000000005</v>
      </c>
      <c r="H190" s="194" t="s">
        <v>56</v>
      </c>
      <c r="I190" s="195" t="s">
        <v>57</v>
      </c>
      <c r="N190" s="7"/>
      <c r="O190" s="7"/>
      <c r="U190" s="294"/>
      <c r="V190" s="74"/>
      <c r="W190" s="73"/>
      <c r="X190" s="95"/>
      <c r="Y190" s="95"/>
      <c r="Z190" s="95"/>
      <c r="AA190" s="96"/>
      <c r="AB190" s="146"/>
      <c r="AC190" s="146"/>
      <c r="AD190" s="146"/>
      <c r="AE190" s="146"/>
      <c r="AF190" s="95"/>
      <c r="AG190" s="147"/>
      <c r="AH190" s="95"/>
      <c r="AI190" s="95"/>
      <c r="AJ190" s="107"/>
      <c r="AK190" s="2"/>
      <c r="AL190" s="72"/>
      <c r="AM190" s="5"/>
      <c r="AN190" s="84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487"/>
      <c r="BC190" s="420"/>
      <c r="BD190" s="420"/>
      <c r="BE190" s="2"/>
      <c r="BF190" s="2"/>
      <c r="BG190" s="2"/>
      <c r="BH190" s="2"/>
    </row>
    <row r="191" spans="1:60" ht="10.8" customHeight="1">
      <c r="A191" s="196"/>
      <c r="B191" s="197" t="s">
        <v>58</v>
      </c>
      <c r="C191" s="198">
        <v>0.25</v>
      </c>
      <c r="D191" s="305">
        <v>19.25</v>
      </c>
      <c r="E191" s="306">
        <v>19.75</v>
      </c>
      <c r="F191" s="307">
        <v>83.75</v>
      </c>
      <c r="G191" s="308">
        <v>587.5</v>
      </c>
      <c r="H191" s="289">
        <f>G191-G190</f>
        <v>4.4779999999999518</v>
      </c>
      <c r="I191" s="204" t="s">
        <v>59</v>
      </c>
      <c r="N191" s="7"/>
      <c r="O191" s="7"/>
      <c r="U191" s="294"/>
      <c r="V191" s="74"/>
      <c r="W191" s="73"/>
      <c r="X191" s="95"/>
      <c r="Y191" s="95"/>
      <c r="Z191" s="95"/>
      <c r="AA191" s="96"/>
      <c r="AB191" s="95"/>
      <c r="AC191" s="95"/>
      <c r="AD191" s="95"/>
      <c r="AE191" s="95"/>
      <c r="AF191" s="95"/>
      <c r="AG191" s="95"/>
      <c r="AH191" s="95"/>
      <c r="AI191" s="95"/>
      <c r="AJ191" s="107"/>
      <c r="AK191" s="2"/>
      <c r="AL191" s="72"/>
      <c r="AM191" s="5"/>
      <c r="AN191" s="84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368"/>
      <c r="BD191" s="2"/>
      <c r="BE191" s="2"/>
      <c r="BF191" s="2"/>
      <c r="BG191" s="2"/>
      <c r="BH191" s="2"/>
    </row>
    <row r="192" spans="1:60" ht="10.8" customHeight="1" thickBot="1">
      <c r="A192" s="205"/>
      <c r="B192" s="206" t="s">
        <v>60</v>
      </c>
      <c r="C192" s="207"/>
      <c r="D192" s="345">
        <v>-1.02</v>
      </c>
      <c r="E192" s="346">
        <v>-0.82</v>
      </c>
      <c r="F192" s="346">
        <v>-0.04</v>
      </c>
      <c r="G192" s="347">
        <v>-0.19</v>
      </c>
      <c r="H192" s="488"/>
      <c r="I192" s="212"/>
      <c r="N192" s="7"/>
      <c r="O192" s="7"/>
      <c r="U192" s="294"/>
      <c r="V192" s="74"/>
      <c r="W192" s="73"/>
      <c r="X192" s="95"/>
      <c r="Y192" s="95"/>
      <c r="Z192" s="95"/>
      <c r="AA192" s="96"/>
      <c r="AB192" s="95"/>
      <c r="AC192" s="119"/>
      <c r="AD192" s="95"/>
      <c r="AE192" s="95"/>
      <c r="AF192" s="95"/>
      <c r="AG192" s="95"/>
      <c r="AH192" s="95"/>
      <c r="AI192" s="95"/>
      <c r="AJ192" s="107"/>
      <c r="AK192" s="2"/>
      <c r="AL192" s="95"/>
      <c r="AM192" s="5"/>
      <c r="AN192" s="84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10.8" customHeight="1">
      <c r="A193" s="340"/>
      <c r="B193" s="489" t="s">
        <v>61</v>
      </c>
      <c r="C193" s="88"/>
      <c r="D193" s="219"/>
      <c r="E193" s="220"/>
      <c r="F193" s="220"/>
      <c r="G193" s="220"/>
      <c r="H193" s="490"/>
      <c r="I193" s="350"/>
      <c r="N193" s="7"/>
      <c r="O193" s="7"/>
      <c r="U193" s="94"/>
      <c r="V193" s="233"/>
      <c r="W193" s="84"/>
      <c r="X193" s="394"/>
      <c r="Y193" s="394"/>
      <c r="Z193" s="435"/>
      <c r="AA193" s="395"/>
      <c r="AB193" s="394"/>
      <c r="AC193" s="435"/>
      <c r="AD193" s="395"/>
      <c r="AE193" s="472"/>
      <c r="AF193" s="394"/>
      <c r="AG193" s="395"/>
      <c r="AH193" s="394"/>
      <c r="AI193" s="394"/>
      <c r="AJ193" s="394"/>
      <c r="AK193" s="2"/>
      <c r="AL193" s="95"/>
      <c r="AM193" s="5"/>
      <c r="AN193" s="84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0.8" customHeight="1">
      <c r="A194" s="340"/>
      <c r="B194" s="491" t="s">
        <v>133</v>
      </c>
      <c r="C194" s="406">
        <v>60</v>
      </c>
      <c r="D194" s="492">
        <v>0.82499999999999996</v>
      </c>
      <c r="E194" s="138">
        <v>7.4999999999999997E-2</v>
      </c>
      <c r="F194" s="137">
        <v>2.9249999999999998</v>
      </c>
      <c r="G194" s="177">
        <v>15.375</v>
      </c>
      <c r="H194" s="323">
        <v>3</v>
      </c>
      <c r="I194" s="142" t="s">
        <v>134</v>
      </c>
      <c r="N194" s="7"/>
      <c r="O194" s="7"/>
      <c r="U194" s="2"/>
      <c r="V194" s="255"/>
      <c r="W194" s="2"/>
      <c r="X194" s="256"/>
      <c r="Y194" s="256"/>
      <c r="Z194" s="256"/>
      <c r="AA194" s="256"/>
      <c r="AB194" s="257"/>
      <c r="AC194" s="256"/>
      <c r="AD194" s="256"/>
      <c r="AE194" s="256"/>
      <c r="AF194" s="258"/>
      <c r="AG194" s="258"/>
      <c r="AH194" s="256"/>
      <c r="AI194" s="256"/>
      <c r="AJ194" s="259"/>
      <c r="AK194" s="2"/>
      <c r="AL194" s="2"/>
      <c r="AM194" s="99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0.8" customHeight="1">
      <c r="A195" s="134" t="s">
        <v>40</v>
      </c>
      <c r="B195" s="493" t="s">
        <v>135</v>
      </c>
      <c r="C195" s="494">
        <v>200</v>
      </c>
      <c r="D195" s="492">
        <v>8.3339999999999996</v>
      </c>
      <c r="E195" s="138">
        <v>7.3019999999999996</v>
      </c>
      <c r="F195" s="137">
        <v>13.428000000000001</v>
      </c>
      <c r="G195" s="177">
        <v>154.80199999999999</v>
      </c>
      <c r="H195" s="323">
        <v>21</v>
      </c>
      <c r="I195" s="495" t="s">
        <v>136</v>
      </c>
      <c r="N195" s="7"/>
      <c r="U195" s="2"/>
      <c r="V195" s="2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2"/>
      <c r="AK195" s="2"/>
      <c r="AL195" s="98"/>
      <c r="AM195" s="5"/>
      <c r="AN195" s="99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0.8" customHeight="1">
      <c r="A196" s="148" t="s">
        <v>43</v>
      </c>
      <c r="B196" s="116" t="s">
        <v>137</v>
      </c>
      <c r="C196" s="496"/>
      <c r="D196" s="497"/>
      <c r="E196" s="498"/>
      <c r="F196" s="499"/>
      <c r="G196" s="500"/>
      <c r="H196" s="253"/>
      <c r="I196" s="501"/>
      <c r="N196" s="7"/>
      <c r="O196" s="7"/>
      <c r="U196" s="2"/>
      <c r="V196" s="2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2"/>
      <c r="AK196" s="2"/>
      <c r="AL196" s="2"/>
      <c r="AM196" s="8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0.8" customHeight="1">
      <c r="A197" s="160" t="s">
        <v>46</v>
      </c>
      <c r="B197" s="491" t="s">
        <v>138</v>
      </c>
      <c r="C197" s="136">
        <v>90</v>
      </c>
      <c r="D197" s="359">
        <v>10.317</v>
      </c>
      <c r="E197" s="176">
        <v>13.256</v>
      </c>
      <c r="F197" s="357">
        <v>16.608000000000001</v>
      </c>
      <c r="G197" s="140">
        <v>227.02699999999999</v>
      </c>
      <c r="H197" s="502">
        <v>58</v>
      </c>
      <c r="I197" s="142" t="s">
        <v>139</v>
      </c>
      <c r="N197" s="7"/>
      <c r="O197" s="7"/>
      <c r="U197" s="2"/>
      <c r="V197" s="2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2"/>
      <c r="AK197" s="2"/>
      <c r="AL197" s="115"/>
      <c r="AM197" s="310"/>
      <c r="AN197" s="310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10.8" customHeight="1">
      <c r="A198" s="167" t="s">
        <v>132</v>
      </c>
      <c r="B198" s="493" t="s">
        <v>140</v>
      </c>
      <c r="C198" s="136">
        <v>180</v>
      </c>
      <c r="D198" s="503">
        <v>3.68</v>
      </c>
      <c r="E198" s="152">
        <v>5.76</v>
      </c>
      <c r="F198" s="504">
        <v>24.5</v>
      </c>
      <c r="G198" s="505">
        <v>164.67</v>
      </c>
      <c r="H198" s="430">
        <v>40</v>
      </c>
      <c r="I198" s="361" t="s">
        <v>141</v>
      </c>
      <c r="N198" s="7"/>
      <c r="O198" s="7"/>
      <c r="U198" s="179"/>
      <c r="V198" s="270"/>
      <c r="W198" s="94"/>
      <c r="X198" s="95"/>
      <c r="Y198" s="95"/>
      <c r="Z198" s="171"/>
      <c r="AA198" s="96"/>
      <c r="AB198" s="95"/>
      <c r="AC198" s="95"/>
      <c r="AD198" s="95"/>
      <c r="AE198" s="95"/>
      <c r="AF198" s="95"/>
      <c r="AG198" s="95"/>
      <c r="AH198" s="95"/>
      <c r="AI198" s="95"/>
      <c r="AJ198" s="107"/>
      <c r="AK198" s="2"/>
      <c r="AL198" s="72"/>
      <c r="AM198" s="5"/>
      <c r="AN198" s="84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</row>
    <row r="199" spans="1:60" ht="10.8" customHeight="1">
      <c r="A199" s="340"/>
      <c r="B199" s="491" t="s">
        <v>142</v>
      </c>
      <c r="C199" s="506">
        <v>200</v>
      </c>
      <c r="D199" s="151">
        <v>0.4</v>
      </c>
      <c r="E199" s="152">
        <v>0</v>
      </c>
      <c r="F199" s="152">
        <v>20.100000000000001</v>
      </c>
      <c r="G199" s="165">
        <v>80.766000000000005</v>
      </c>
      <c r="H199" s="226">
        <v>72</v>
      </c>
      <c r="I199" s="142" t="s">
        <v>143</v>
      </c>
      <c r="N199" s="7"/>
      <c r="O199" s="7"/>
      <c r="U199" s="74"/>
      <c r="V199" s="2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2"/>
      <c r="AK199" s="2"/>
      <c r="AL199" s="2"/>
      <c r="AM199" s="99"/>
      <c r="AN199" s="7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spans="1:60" ht="10.8" customHeight="1">
      <c r="A200" s="340"/>
      <c r="B200" s="491" t="s">
        <v>50</v>
      </c>
      <c r="C200" s="334">
        <v>50</v>
      </c>
      <c r="D200" s="163">
        <v>1.925</v>
      </c>
      <c r="E200" s="164">
        <v>0.68799999999999994</v>
      </c>
      <c r="F200" s="152">
        <v>27.1</v>
      </c>
      <c r="G200" s="169">
        <v>122.292</v>
      </c>
      <c r="H200" s="507">
        <v>9</v>
      </c>
      <c r="I200" s="166" t="s">
        <v>51</v>
      </c>
      <c r="N200" s="7"/>
      <c r="U200" s="72"/>
      <c r="V200" s="73"/>
      <c r="W200" s="94"/>
      <c r="X200" s="74"/>
      <c r="Y200" s="74"/>
      <c r="Z200" s="74"/>
      <c r="AA200" s="75"/>
      <c r="AB200" s="75"/>
      <c r="AC200" s="76"/>
      <c r="AD200" s="74"/>
      <c r="AE200" s="74"/>
      <c r="AF200" s="75"/>
      <c r="AG200" s="74"/>
      <c r="AH200" s="74"/>
      <c r="AI200" s="74"/>
      <c r="AJ200" s="74"/>
      <c r="AK200" s="2"/>
      <c r="AL200" s="72"/>
      <c r="AM200" s="5"/>
      <c r="AN200" s="84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</row>
    <row r="201" spans="1:60" ht="10.8" customHeight="1" thickBot="1">
      <c r="A201" s="340"/>
      <c r="B201" s="491" t="s">
        <v>52</v>
      </c>
      <c r="C201" s="508">
        <v>30</v>
      </c>
      <c r="D201" s="163">
        <v>1.6950000000000001</v>
      </c>
      <c r="E201" s="152">
        <v>0.45</v>
      </c>
      <c r="F201" s="152">
        <v>12.56</v>
      </c>
      <c r="G201" s="169">
        <v>61.07</v>
      </c>
      <c r="H201" s="277">
        <v>10</v>
      </c>
      <c r="I201" s="254" t="s">
        <v>51</v>
      </c>
      <c r="N201" s="7"/>
      <c r="O201" s="7"/>
      <c r="U201" s="72"/>
      <c r="V201" s="2"/>
      <c r="W201" s="73"/>
      <c r="X201" s="415"/>
      <c r="Y201" s="415"/>
      <c r="Z201" s="415"/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2"/>
      <c r="AL201" s="72"/>
      <c r="AM201" s="5"/>
      <c r="AN201" s="84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</row>
    <row r="202" spans="1:60" ht="10.8" customHeight="1">
      <c r="A202" s="189" t="s">
        <v>72</v>
      </c>
      <c r="B202" s="280"/>
      <c r="C202" s="281">
        <f>SUM(C194:C201)</f>
        <v>810</v>
      </c>
      <c r="D202" s="282">
        <f>SUM(D194:D201)</f>
        <v>27.175999999999998</v>
      </c>
      <c r="E202" s="191">
        <f>SUM(E194:E201)</f>
        <v>27.530999999999999</v>
      </c>
      <c r="F202" s="283">
        <f>SUM(F194:F201)</f>
        <v>117.221</v>
      </c>
      <c r="G202" s="284">
        <f>SUM(G194:G201)</f>
        <v>826.00199999999995</v>
      </c>
      <c r="H202" s="285" t="s">
        <v>56</v>
      </c>
      <c r="I202" s="195" t="s">
        <v>57</v>
      </c>
      <c r="K202" s="509"/>
      <c r="L202" s="510"/>
      <c r="M202" s="509"/>
      <c r="N202" s="7"/>
      <c r="O202" s="7"/>
      <c r="U202" s="2"/>
      <c r="V202" s="83"/>
      <c r="W202" s="2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2"/>
      <c r="AK202" s="2"/>
      <c r="AL202" s="72"/>
      <c r="AM202" s="5"/>
      <c r="AN202" s="84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</row>
    <row r="203" spans="1:60" ht="10.8" customHeight="1">
      <c r="A203" s="196"/>
      <c r="B203" s="197" t="s">
        <v>58</v>
      </c>
      <c r="C203" s="198">
        <v>0.35</v>
      </c>
      <c r="D203" s="199">
        <v>26.95</v>
      </c>
      <c r="E203" s="200">
        <v>27.65</v>
      </c>
      <c r="F203" s="201">
        <v>117.25</v>
      </c>
      <c r="G203" s="288">
        <v>822.5</v>
      </c>
      <c r="H203" s="289">
        <f>G203-G202</f>
        <v>-3.5019999999999527</v>
      </c>
      <c r="I203" s="204" t="s">
        <v>59</v>
      </c>
      <c r="K203" s="25"/>
      <c r="L203" s="511"/>
      <c r="M203" s="512"/>
      <c r="N203" s="7"/>
      <c r="O203" s="7"/>
      <c r="U203" s="72"/>
      <c r="V203" s="5"/>
      <c r="W203" s="84"/>
      <c r="X203" s="95"/>
      <c r="Y203" s="95"/>
      <c r="Z203" s="95"/>
      <c r="AA203" s="96"/>
      <c r="AB203" s="95"/>
      <c r="AC203" s="119"/>
      <c r="AD203" s="95"/>
      <c r="AE203" s="95"/>
      <c r="AF203" s="95"/>
      <c r="AG203" s="147"/>
      <c r="AH203" s="119"/>
      <c r="AI203" s="95"/>
      <c r="AJ203" s="95"/>
      <c r="AK203" s="2"/>
      <c r="AL203" s="72"/>
      <c r="AM203" s="5"/>
      <c r="AN203" s="84"/>
      <c r="AO203" s="74"/>
      <c r="AP203" s="74"/>
      <c r="AQ203" s="74"/>
      <c r="AR203" s="75"/>
      <c r="AS203" s="73"/>
      <c r="AT203" s="76"/>
      <c r="AU203" s="74"/>
      <c r="AV203" s="74"/>
      <c r="AW203" s="74"/>
      <c r="AX203" s="74"/>
      <c r="AY203" s="2"/>
      <c r="AZ203" s="2"/>
      <c r="BA203" s="74"/>
      <c r="BB203" s="2"/>
      <c r="BC203" s="2"/>
      <c r="BD203" s="2"/>
      <c r="BE203" s="2"/>
      <c r="BF203" s="2"/>
      <c r="BG203" s="2"/>
      <c r="BH203" s="2"/>
    </row>
    <row r="204" spans="1:60" ht="10.8" customHeight="1" thickBot="1">
      <c r="A204" s="205"/>
      <c r="B204" s="290" t="s">
        <v>60</v>
      </c>
      <c r="C204" s="207"/>
      <c r="D204" s="208">
        <v>0.28999999999999998</v>
      </c>
      <c r="E204" s="209">
        <v>-0.15</v>
      </c>
      <c r="F204" s="209">
        <v>-0.01</v>
      </c>
      <c r="G204" s="291">
        <v>0.15</v>
      </c>
      <c r="H204" s="292"/>
      <c r="I204" s="212"/>
      <c r="K204" s="509"/>
      <c r="L204" s="510"/>
      <c r="M204" s="509"/>
      <c r="N204" s="7"/>
      <c r="O204" s="7"/>
      <c r="U204" s="294"/>
      <c r="V204" s="416"/>
      <c r="W204" s="426"/>
      <c r="X204" s="95"/>
      <c r="Y204" s="95"/>
      <c r="Z204" s="95"/>
      <c r="AA204" s="96"/>
      <c r="AB204" s="146"/>
      <c r="AC204" s="146"/>
      <c r="AD204" s="146"/>
      <c r="AE204" s="146"/>
      <c r="AF204" s="95"/>
      <c r="AG204" s="147"/>
      <c r="AH204" s="95"/>
      <c r="AI204" s="95"/>
      <c r="AJ204" s="97"/>
      <c r="AK204" s="2"/>
      <c r="AL204" s="72"/>
      <c r="AM204" s="5"/>
      <c r="AN204" s="84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</row>
    <row r="205" spans="1:60" ht="10.8" customHeight="1" thickBot="1">
      <c r="U205" s="123"/>
      <c r="V205" s="5"/>
      <c r="W205" s="94"/>
      <c r="X205" s="95"/>
      <c r="Y205" s="95"/>
      <c r="Z205" s="118"/>
      <c r="AA205" s="96"/>
      <c r="AB205" s="95"/>
      <c r="AC205" s="107"/>
      <c r="AD205" s="107"/>
      <c r="AE205" s="107"/>
      <c r="AF205" s="107"/>
      <c r="AG205" s="107"/>
      <c r="AH205" s="107"/>
      <c r="AI205" s="107"/>
      <c r="AJ205" s="107"/>
      <c r="AK205" s="2"/>
      <c r="AL205" s="2"/>
      <c r="AM205" s="8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</row>
    <row r="206" spans="1:60" ht="10.8" customHeight="1">
      <c r="A206" s="296" t="s">
        <v>144</v>
      </c>
      <c r="B206" s="280" t="s">
        <v>74</v>
      </c>
      <c r="C206" s="297"/>
      <c r="D206" s="437">
        <f>D202+D190</f>
        <v>45.640999999999998</v>
      </c>
      <c r="E206" s="438">
        <f>E202+E190</f>
        <v>46.631</v>
      </c>
      <c r="F206" s="438">
        <f>F202+F190</f>
        <v>200.84700000000001</v>
      </c>
      <c r="G206" s="439">
        <f>G202+G190</f>
        <v>1409.0239999999999</v>
      </c>
      <c r="H206" s="194" t="s">
        <v>56</v>
      </c>
      <c r="I206" s="195" t="s">
        <v>57</v>
      </c>
      <c r="U206" s="513"/>
      <c r="V206" s="74"/>
      <c r="W206" s="73"/>
      <c r="X206" s="95"/>
      <c r="Y206" s="95"/>
      <c r="Z206" s="95"/>
      <c r="AA206" s="96"/>
      <c r="AB206" s="95"/>
      <c r="AC206" s="95"/>
      <c r="AD206" s="95"/>
      <c r="AE206" s="95"/>
      <c r="AF206" s="95"/>
      <c r="AG206" s="95"/>
      <c r="AH206" s="95"/>
      <c r="AI206" s="95"/>
      <c r="AJ206" s="107"/>
      <c r="AK206" s="2"/>
      <c r="AL206" s="72"/>
      <c r="AM206" s="5"/>
      <c r="AN206" s="514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</row>
    <row r="207" spans="1:60" ht="10.8" customHeight="1">
      <c r="A207" s="302"/>
      <c r="B207" s="303" t="s">
        <v>58</v>
      </c>
      <c r="C207" s="304">
        <v>0.6</v>
      </c>
      <c r="D207" s="305">
        <v>46.2</v>
      </c>
      <c r="E207" s="306">
        <v>47.4</v>
      </c>
      <c r="F207" s="307">
        <v>201</v>
      </c>
      <c r="G207" s="308">
        <v>1410</v>
      </c>
      <c r="H207" s="309">
        <f>G207-G206</f>
        <v>0.97600000000011278</v>
      </c>
      <c r="I207" s="204" t="s">
        <v>59</v>
      </c>
      <c r="U207" s="145"/>
      <c r="V207" s="94"/>
      <c r="W207" s="94"/>
      <c r="X207" s="95"/>
      <c r="Y207" s="95"/>
      <c r="Z207" s="95"/>
      <c r="AA207" s="96"/>
      <c r="AB207" s="95"/>
      <c r="AC207" s="95"/>
      <c r="AD207" s="95"/>
      <c r="AE207" s="95"/>
      <c r="AF207" s="95"/>
      <c r="AG207" s="95"/>
      <c r="AH207" s="95"/>
      <c r="AI207" s="95"/>
      <c r="AJ207" s="107"/>
      <c r="AK207" s="2"/>
      <c r="AL207" s="72"/>
      <c r="AM207" s="5"/>
      <c r="AN207" s="84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</row>
    <row r="208" spans="1:60" ht="10.8" customHeight="1" thickBot="1">
      <c r="A208" s="205"/>
      <c r="B208" s="290" t="s">
        <v>60</v>
      </c>
      <c r="C208" s="207"/>
      <c r="D208" s="208">
        <v>-0.73199999999999998</v>
      </c>
      <c r="E208" s="209">
        <v>-0.97</v>
      </c>
      <c r="F208" s="209">
        <v>-0.05</v>
      </c>
      <c r="G208" s="210">
        <v>-0.04</v>
      </c>
      <c r="H208" s="311"/>
      <c r="I208" s="312"/>
      <c r="U208" s="115"/>
      <c r="V208" s="7"/>
      <c r="W208" s="7"/>
      <c r="X208" s="95"/>
      <c r="Y208" s="95"/>
      <c r="Z208" s="95"/>
      <c r="AA208" s="96"/>
      <c r="AB208" s="95"/>
      <c r="AC208" s="95"/>
      <c r="AD208" s="95"/>
      <c r="AE208" s="95"/>
      <c r="AF208" s="95"/>
      <c r="AG208" s="95"/>
      <c r="AH208" s="95"/>
      <c r="AI208" s="95"/>
      <c r="AJ208" s="107"/>
      <c r="AK208" s="2"/>
      <c r="AL208" s="5"/>
      <c r="AM208" s="84"/>
      <c r="AN208" s="99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</row>
    <row r="209" spans="1:60" ht="10.8" customHeight="1" thickBot="1">
      <c r="U209" s="2"/>
      <c r="V209" s="83"/>
      <c r="W209" s="2"/>
      <c r="X209" s="7"/>
      <c r="Y209" s="480"/>
      <c r="Z209" s="480"/>
      <c r="AA209" s="480"/>
      <c r="AB209" s="480"/>
      <c r="AC209" s="7"/>
      <c r="AD209" s="7"/>
      <c r="AE209" s="7"/>
      <c r="AF209" s="7"/>
      <c r="AG209" s="7"/>
      <c r="AH209" s="7"/>
      <c r="AI209" s="7"/>
      <c r="AJ209" s="2"/>
      <c r="AK209" s="2"/>
      <c r="AL209" s="5"/>
      <c r="AM209" s="215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</row>
    <row r="210" spans="1:60" ht="10.8" customHeight="1">
      <c r="A210" s="515" t="s">
        <v>145</v>
      </c>
      <c r="B210" s="516"/>
      <c r="C210" s="517"/>
      <c r="D210" s="518" t="s">
        <v>20</v>
      </c>
      <c r="E210" s="518"/>
      <c r="F210" s="518"/>
      <c r="G210" s="91" t="s">
        <v>21</v>
      </c>
      <c r="H210" s="519" t="s">
        <v>146</v>
      </c>
      <c r="I210" s="520"/>
      <c r="U210" s="513"/>
      <c r="V210" s="5"/>
      <c r="W210" s="73"/>
      <c r="X210" s="95"/>
      <c r="Y210" s="95"/>
      <c r="Z210" s="118"/>
      <c r="AA210" s="96"/>
      <c r="AB210" s="95"/>
      <c r="AC210" s="107"/>
      <c r="AD210" s="107"/>
      <c r="AE210" s="107"/>
      <c r="AF210" s="107"/>
      <c r="AG210" s="107"/>
      <c r="AH210" s="107"/>
      <c r="AI210" s="107"/>
      <c r="AJ210" s="107"/>
      <c r="AK210" s="2"/>
      <c r="AL210" s="420"/>
      <c r="AM210" s="420"/>
      <c r="AN210" s="420"/>
      <c r="AO210" s="158"/>
      <c r="AP210" s="213"/>
      <c r="AQ210" s="420"/>
      <c r="AR210" s="158"/>
      <c r="AS210" s="158"/>
      <c r="AT210" s="420"/>
      <c r="AU210" s="214"/>
      <c r="AV210" s="420"/>
      <c r="AW210" s="420"/>
      <c r="AX210" s="2"/>
      <c r="AY210" s="74"/>
      <c r="AZ210" s="2"/>
      <c r="BA210" s="2"/>
      <c r="BB210" s="2"/>
      <c r="BC210" s="2"/>
      <c r="BD210" s="2"/>
      <c r="BE210" s="2"/>
      <c r="BF210" s="2"/>
      <c r="BG210" s="2"/>
      <c r="BH210" s="2"/>
    </row>
    <row r="211" spans="1:60" ht="10.8" customHeight="1">
      <c r="A211" s="223"/>
      <c r="B211" s="521" t="s">
        <v>147</v>
      </c>
      <c r="C211" s="522"/>
      <c r="D211" s="523" t="s">
        <v>27</v>
      </c>
      <c r="E211" s="523" t="s">
        <v>28</v>
      </c>
      <c r="F211" s="523" t="s">
        <v>29</v>
      </c>
      <c r="G211" s="104" t="s">
        <v>30</v>
      </c>
      <c r="H211" s="524" t="s">
        <v>148</v>
      </c>
      <c r="I211" s="525" t="s">
        <v>149</v>
      </c>
      <c r="U211" s="115"/>
      <c r="V211" s="5"/>
      <c r="W211" s="426"/>
      <c r="X211" s="95"/>
      <c r="Y211" s="95"/>
      <c r="Z211" s="95"/>
      <c r="AA211" s="96"/>
      <c r="AB211" s="146"/>
      <c r="AC211" s="146"/>
      <c r="AD211" s="146"/>
      <c r="AE211" s="146"/>
      <c r="AF211" s="95"/>
      <c r="AG211" s="147"/>
      <c r="AH211" s="95"/>
      <c r="AI211" s="95"/>
      <c r="AJ211" s="107"/>
      <c r="AK211" s="2"/>
      <c r="AL211" s="420"/>
      <c r="AM211" s="420"/>
      <c r="AN211" s="420"/>
      <c r="AO211" s="420"/>
      <c r="AP211" s="420"/>
      <c r="AQ211" s="420"/>
      <c r="AR211" s="420"/>
      <c r="AS211" s="420"/>
      <c r="AT211" s="420"/>
      <c r="AU211" s="420"/>
      <c r="AV211" s="420"/>
      <c r="AW211" s="420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</row>
    <row r="212" spans="1:60" ht="10.8" customHeight="1" thickBot="1">
      <c r="A212" s="526"/>
      <c r="B212" s="527" t="s">
        <v>16</v>
      </c>
      <c r="C212" s="212"/>
      <c r="D212" s="111" t="s">
        <v>33</v>
      </c>
      <c r="E212" s="111" t="s">
        <v>34</v>
      </c>
      <c r="F212" s="111" t="s">
        <v>35</v>
      </c>
      <c r="G212" s="112" t="s">
        <v>36</v>
      </c>
      <c r="H212" s="292"/>
      <c r="I212" s="528" t="s">
        <v>57</v>
      </c>
      <c r="U212" s="72"/>
      <c r="V212" s="5"/>
      <c r="W212" s="94"/>
      <c r="X212" s="95"/>
      <c r="Y212" s="95"/>
      <c r="Z212" s="118"/>
      <c r="AA212" s="96"/>
      <c r="AB212" s="95"/>
      <c r="AC212" s="107"/>
      <c r="AD212" s="107"/>
      <c r="AE212" s="107"/>
      <c r="AF212" s="107"/>
      <c r="AG212" s="107"/>
      <c r="AH212" s="107"/>
      <c r="AI212" s="107"/>
      <c r="AJ212" s="107"/>
      <c r="AK212" s="2"/>
      <c r="AL212" s="2"/>
      <c r="AM212" s="2"/>
      <c r="AN212" s="2"/>
      <c r="AO212" s="158"/>
      <c r="AP212" s="158"/>
      <c r="AQ212" s="2"/>
      <c r="AR212" s="158"/>
      <c r="AS212" s="158"/>
      <c r="AT212" s="2"/>
      <c r="AU212" s="5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</row>
    <row r="213" spans="1:60" ht="10.8" customHeight="1">
      <c r="A213" s="223"/>
      <c r="B213" s="529" t="s">
        <v>150</v>
      </c>
      <c r="C213" s="530">
        <v>1</v>
      </c>
      <c r="D213" s="531">
        <v>77</v>
      </c>
      <c r="E213" s="532">
        <v>79</v>
      </c>
      <c r="F213" s="533">
        <v>335</v>
      </c>
      <c r="G213" s="534">
        <v>2350</v>
      </c>
      <c r="H213" s="535" t="s">
        <v>27</v>
      </c>
      <c r="I213" s="536">
        <v>0</v>
      </c>
      <c r="U213" s="72"/>
      <c r="V213" s="5"/>
      <c r="W213" s="426"/>
      <c r="X213" s="95"/>
      <c r="Y213" s="95"/>
      <c r="Z213" s="95"/>
      <c r="AA213" s="96"/>
      <c r="AB213" s="95"/>
      <c r="AC213" s="95"/>
      <c r="AD213" s="95"/>
      <c r="AE213" s="95"/>
      <c r="AF213" s="95"/>
      <c r="AG213" s="95"/>
      <c r="AH213" s="95"/>
      <c r="AI213" s="95"/>
      <c r="AJ213" s="107"/>
      <c r="AK213" s="2"/>
      <c r="AL213" s="242"/>
      <c r="AM213" s="243"/>
      <c r="AN213" s="244"/>
      <c r="AO213" s="245"/>
      <c r="AP213" s="246"/>
      <c r="AQ213" s="246"/>
      <c r="AR213" s="246"/>
      <c r="AS213" s="246"/>
      <c r="AT213" s="246"/>
      <c r="AU213" s="246"/>
      <c r="AV213" s="242"/>
      <c r="AW213" s="242"/>
      <c r="AX213" s="247"/>
      <c r="AY213" s="2"/>
      <c r="AZ213" s="2"/>
      <c r="BA213" s="2"/>
      <c r="BB213" s="2"/>
      <c r="BC213" s="2"/>
      <c r="BD213" s="2"/>
      <c r="BE213" s="2"/>
      <c r="BF213" s="2"/>
      <c r="BG213" s="2"/>
      <c r="BH213" s="2"/>
    </row>
    <row r="214" spans="1:60" ht="10.8" customHeight="1">
      <c r="A214" s="287"/>
      <c r="B214" s="537" t="s">
        <v>12</v>
      </c>
      <c r="C214" s="538"/>
      <c r="D214" s="539"/>
      <c r="E214" s="540"/>
      <c r="F214" s="541"/>
      <c r="G214" s="542"/>
      <c r="H214" s="543" t="s">
        <v>28</v>
      </c>
      <c r="I214" s="544">
        <v>0</v>
      </c>
      <c r="U214" s="513"/>
      <c r="V214" s="74"/>
      <c r="W214" s="73"/>
      <c r="X214" s="95"/>
      <c r="Y214" s="95"/>
      <c r="Z214" s="95"/>
      <c r="AA214" s="96"/>
      <c r="AB214" s="95"/>
      <c r="AC214" s="95"/>
      <c r="AD214" s="95"/>
      <c r="AE214" s="95"/>
      <c r="AF214" s="95"/>
      <c r="AG214" s="95"/>
      <c r="AH214" s="95"/>
      <c r="AI214" s="95"/>
      <c r="AJ214" s="107"/>
      <c r="AK214" s="2"/>
      <c r="AL214" s="12"/>
      <c r="AM214" s="12"/>
      <c r="AN214" s="12"/>
      <c r="AO214" s="260"/>
      <c r="AP214" s="12"/>
      <c r="AQ214" s="12"/>
      <c r="AR214" s="12"/>
      <c r="AS214" s="12"/>
      <c r="AT214" s="12"/>
      <c r="AU214" s="12"/>
      <c r="AV214" s="12"/>
      <c r="AW214" s="12"/>
      <c r="AX214" s="12"/>
      <c r="AY214" s="2"/>
      <c r="AZ214" s="2"/>
      <c r="BA214" s="2"/>
      <c r="BB214" s="2"/>
      <c r="BC214" s="2"/>
      <c r="BD214" s="2"/>
      <c r="BE214" s="2"/>
      <c r="BF214" s="2"/>
      <c r="BG214" s="2"/>
      <c r="BH214" s="2"/>
    </row>
    <row r="215" spans="1:60" ht="10.8" customHeight="1">
      <c r="A215" s="545" t="s">
        <v>151</v>
      </c>
      <c r="B215" s="546" t="s">
        <v>152</v>
      </c>
      <c r="C215" s="547">
        <v>0.25</v>
      </c>
      <c r="D215" s="305">
        <v>19.25</v>
      </c>
      <c r="E215" s="306">
        <v>19.75</v>
      </c>
      <c r="F215" s="307">
        <v>83.75</v>
      </c>
      <c r="G215" s="308">
        <v>587.5</v>
      </c>
      <c r="H215" s="548" t="s">
        <v>29</v>
      </c>
      <c r="I215" s="549">
        <v>0</v>
      </c>
      <c r="U215" s="513"/>
      <c r="V215" s="74"/>
      <c r="W215" s="73"/>
      <c r="X215" s="95"/>
      <c r="Y215" s="95"/>
      <c r="Z215" s="95"/>
      <c r="AA215" s="96"/>
      <c r="AB215" s="146"/>
      <c r="AC215" s="146"/>
      <c r="AD215" s="146"/>
      <c r="AE215" s="146"/>
      <c r="AF215" s="95"/>
      <c r="AG215" s="147"/>
      <c r="AH215" s="95"/>
      <c r="AI215" s="95"/>
      <c r="AJ215" s="107"/>
      <c r="AK215" s="2"/>
      <c r="AL215" s="95"/>
      <c r="AM215" s="95"/>
      <c r="AN215" s="95"/>
      <c r="AO215" s="96"/>
      <c r="AP215" s="146"/>
      <c r="AQ215" s="146"/>
      <c r="AR215" s="146"/>
      <c r="AS215" s="146"/>
      <c r="AT215" s="95"/>
      <c r="AU215" s="147"/>
      <c r="AV215" s="95"/>
      <c r="AW215" s="95"/>
      <c r="AX215" s="97"/>
      <c r="AY215" s="2"/>
      <c r="AZ215" s="2"/>
      <c r="BA215" s="2"/>
      <c r="BB215" s="2"/>
      <c r="BC215" s="2"/>
      <c r="BD215" s="2"/>
      <c r="BE215" s="2"/>
      <c r="BF215" s="2"/>
      <c r="BG215" s="2"/>
      <c r="BH215" s="2"/>
    </row>
    <row r="216" spans="1:60" ht="10.8" customHeight="1">
      <c r="A216" s="550"/>
      <c r="B216" s="551" t="s">
        <v>153</v>
      </c>
      <c r="C216" s="552"/>
      <c r="D216" s="553">
        <f>(D64+D92+D123+D152+D190)/5</f>
        <v>19.250000000000004</v>
      </c>
      <c r="E216" s="554">
        <f>(E64+E92+E123+E152+E190)/5</f>
        <v>19.75</v>
      </c>
      <c r="F216" s="554">
        <f>(F64+F92+F123+F152+F190)/5</f>
        <v>83.75</v>
      </c>
      <c r="G216" s="555">
        <f>(G64+G92+G123+G152+G190)/5</f>
        <v>587.5</v>
      </c>
      <c r="H216" s="556" t="s">
        <v>154</v>
      </c>
      <c r="I216" s="557"/>
      <c r="U216" s="513"/>
      <c r="V216" s="74"/>
      <c r="W216" s="73"/>
      <c r="X216" s="95"/>
      <c r="Y216" s="95"/>
      <c r="Z216" s="118"/>
      <c r="AA216" s="96"/>
      <c r="AB216" s="95"/>
      <c r="AC216" s="107"/>
      <c r="AD216" s="107"/>
      <c r="AE216" s="107"/>
      <c r="AF216" s="107"/>
      <c r="AG216" s="107"/>
      <c r="AH216" s="107"/>
      <c r="AI216" s="107"/>
      <c r="AJ216" s="107"/>
      <c r="AK216" s="2"/>
      <c r="AL216" s="431"/>
      <c r="AM216" s="431"/>
      <c r="AN216" s="431"/>
      <c r="AO216" s="454"/>
      <c r="AP216" s="431"/>
      <c r="AQ216" s="431"/>
      <c r="AR216" s="431"/>
      <c r="AS216" s="431"/>
      <c r="AT216" s="432"/>
      <c r="AU216" s="432"/>
      <c r="AV216" s="431"/>
      <c r="AW216" s="431"/>
      <c r="AX216" s="431"/>
      <c r="AY216" s="2"/>
      <c r="AZ216" s="2"/>
      <c r="BA216" s="2"/>
      <c r="BB216" s="2"/>
      <c r="BC216" s="2"/>
      <c r="BD216" s="2"/>
      <c r="BE216" s="2"/>
      <c r="BF216" s="2"/>
      <c r="BG216" s="2"/>
      <c r="BH216" s="2"/>
    </row>
    <row r="217" spans="1:60" ht="10.8" customHeight="1" thickBot="1">
      <c r="A217" s="205"/>
      <c r="B217" s="558" t="s">
        <v>155</v>
      </c>
      <c r="C217" s="559" t="s">
        <v>156</v>
      </c>
      <c r="D217" s="560">
        <v>0</v>
      </c>
      <c r="E217" s="561">
        <v>0</v>
      </c>
      <c r="F217" s="561">
        <v>0</v>
      </c>
      <c r="G217" s="562">
        <v>0</v>
      </c>
      <c r="H217" s="563" t="s">
        <v>59</v>
      </c>
      <c r="I217" s="564">
        <v>0</v>
      </c>
      <c r="U217" s="513"/>
      <c r="V217" s="74"/>
      <c r="W217" s="73"/>
      <c r="X217" s="95"/>
      <c r="Y217" s="95"/>
      <c r="Z217" s="95"/>
      <c r="AA217" s="96"/>
      <c r="AB217" s="95"/>
      <c r="AC217" s="119"/>
      <c r="AD217" s="95"/>
      <c r="AE217" s="95"/>
      <c r="AF217" s="95"/>
      <c r="AG217" s="95"/>
      <c r="AH217" s="95"/>
      <c r="AI217" s="95"/>
      <c r="AJ217" s="107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</row>
    <row r="218" spans="1:60" ht="10.8" customHeight="1" thickBot="1">
      <c r="U218" s="94"/>
      <c r="V218" s="233"/>
      <c r="W218" s="84"/>
      <c r="X218" s="394"/>
      <c r="Y218" s="394"/>
      <c r="Z218" s="394"/>
      <c r="AA218" s="395"/>
      <c r="AB218" s="394"/>
      <c r="AC218" s="435"/>
      <c r="AD218" s="394"/>
      <c r="AE218" s="394"/>
      <c r="AF218" s="394"/>
      <c r="AG218" s="395"/>
      <c r="AH218" s="395"/>
      <c r="AI218" s="394"/>
      <c r="AJ218" s="394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14"/>
      <c r="AV218" s="2"/>
      <c r="AW218" s="214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</row>
    <row r="219" spans="1:60" ht="10.8" customHeight="1">
      <c r="A219" s="565"/>
      <c r="B219" s="529"/>
      <c r="C219" s="566"/>
      <c r="D219" s="531"/>
      <c r="E219" s="532"/>
      <c r="F219" s="533"/>
      <c r="G219" s="534"/>
      <c r="H219" s="535" t="s">
        <v>27</v>
      </c>
      <c r="I219" s="536">
        <v>0</v>
      </c>
      <c r="U219" s="2"/>
      <c r="V219" s="255"/>
      <c r="W219" s="2"/>
      <c r="X219" s="256"/>
      <c r="Y219" s="256"/>
      <c r="Z219" s="256"/>
      <c r="AA219" s="256"/>
      <c r="AB219" s="257"/>
      <c r="AC219" s="256"/>
      <c r="AD219" s="256"/>
      <c r="AE219" s="256"/>
      <c r="AF219" s="258"/>
      <c r="AG219" s="258"/>
      <c r="AH219" s="256"/>
      <c r="AI219" s="256"/>
      <c r="AJ219" s="259"/>
      <c r="AK219" s="2"/>
      <c r="AL219" s="2"/>
      <c r="AM219" s="2"/>
      <c r="AN219" s="2"/>
      <c r="AO219" s="456"/>
      <c r="AP219" s="2"/>
      <c r="AQ219" s="2"/>
      <c r="AR219" s="2"/>
      <c r="AS219" s="2"/>
      <c r="AT219" s="2"/>
      <c r="AU219" s="2"/>
      <c r="AV219" s="2"/>
      <c r="AW219" s="214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</row>
    <row r="220" spans="1:60" ht="10.8" customHeight="1">
      <c r="A220" s="567" t="s">
        <v>151</v>
      </c>
      <c r="B220" s="568" t="s">
        <v>157</v>
      </c>
      <c r="C220" s="569">
        <v>0.35</v>
      </c>
      <c r="D220" s="199">
        <v>26.95</v>
      </c>
      <c r="E220" s="200">
        <v>27.65</v>
      </c>
      <c r="F220" s="201">
        <v>117.25</v>
      </c>
      <c r="G220" s="288">
        <v>822.5</v>
      </c>
      <c r="H220" s="543" t="s">
        <v>28</v>
      </c>
      <c r="I220" s="544">
        <v>0</v>
      </c>
      <c r="K220" s="2"/>
      <c r="L220" s="570"/>
      <c r="M220" s="571"/>
      <c r="N220" s="572"/>
      <c r="O220" s="573"/>
      <c r="P220" s="574"/>
      <c r="Q220" s="574"/>
      <c r="R220" s="575"/>
      <c r="S220" s="576"/>
      <c r="T220" s="2"/>
      <c r="U220" s="179"/>
      <c r="V220" s="408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</row>
    <row r="221" spans="1:60" ht="10.8" customHeight="1">
      <c r="A221" s="302"/>
      <c r="B221" s="577"/>
      <c r="C221" s="578"/>
      <c r="D221" s="579"/>
      <c r="E221" s="580"/>
      <c r="F221" s="581"/>
      <c r="G221" s="582"/>
      <c r="H221" s="583" t="s">
        <v>29</v>
      </c>
      <c r="I221" s="549">
        <v>0</v>
      </c>
      <c r="K221" s="2"/>
      <c r="L221" s="426"/>
      <c r="M221" s="584"/>
      <c r="N221" s="585"/>
      <c r="O221" s="585"/>
      <c r="P221" s="585"/>
      <c r="Q221" s="585"/>
      <c r="R221" s="575"/>
      <c r="S221" s="576"/>
      <c r="T221" s="2"/>
      <c r="U221" s="72"/>
      <c r="V221" s="73"/>
      <c r="W221" s="94"/>
      <c r="X221" s="74"/>
      <c r="Y221" s="74"/>
      <c r="Z221" s="74"/>
      <c r="AA221" s="75"/>
      <c r="AB221" s="75"/>
      <c r="AC221" s="76"/>
      <c r="AD221" s="74"/>
      <c r="AE221" s="74"/>
      <c r="AF221" s="75"/>
      <c r="AG221" s="74"/>
      <c r="AH221" s="74"/>
      <c r="AI221" s="74"/>
      <c r="AJ221" s="74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</row>
    <row r="222" spans="1:60" ht="10.8" customHeight="1">
      <c r="A222" s="586"/>
      <c r="B222" s="587" t="s">
        <v>153</v>
      </c>
      <c r="C222" s="588"/>
      <c r="D222" s="589">
        <f>(D75+D103+D134+D163+D202)/5</f>
        <v>26.95</v>
      </c>
      <c r="E222" s="590">
        <f>(E75+E103+E134+E163+E202)/5</f>
        <v>27.649799999999999</v>
      </c>
      <c r="F222" s="591">
        <f>(F75+F103+F134+F163+F202)/5</f>
        <v>117.25</v>
      </c>
      <c r="G222" s="592">
        <f>(G75+G103+G134+G163+G202)/5</f>
        <v>822.5</v>
      </c>
      <c r="H222" s="593" t="s">
        <v>154</v>
      </c>
      <c r="I222" s="557"/>
      <c r="K222" s="594"/>
      <c r="L222" s="7"/>
      <c r="M222" s="7"/>
      <c r="N222" s="595"/>
      <c r="O222" s="595"/>
      <c r="P222" s="595"/>
      <c r="Q222" s="595"/>
      <c r="R222" s="575"/>
      <c r="S222" s="576"/>
      <c r="T222" s="2"/>
      <c r="U222" s="72"/>
      <c r="V222" s="2"/>
      <c r="W222" s="73"/>
      <c r="X222" s="415"/>
      <c r="Y222" s="415"/>
      <c r="Z222" s="415"/>
      <c r="AA222" s="415"/>
      <c r="AB222" s="415"/>
      <c r="AC222" s="415"/>
      <c r="AD222" s="415"/>
      <c r="AE222" s="415"/>
      <c r="AF222" s="415"/>
      <c r="AG222" s="415"/>
      <c r="AH222" s="415"/>
      <c r="AI222" s="415"/>
      <c r="AJ222" s="415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</row>
    <row r="223" spans="1:60" ht="10.8" customHeight="1" thickBot="1">
      <c r="A223" s="526"/>
      <c r="B223" s="596" t="s">
        <v>155</v>
      </c>
      <c r="C223" s="528" t="s">
        <v>156</v>
      </c>
      <c r="D223" s="560">
        <v>0</v>
      </c>
      <c r="E223" s="561">
        <v>0</v>
      </c>
      <c r="F223" s="561">
        <v>0</v>
      </c>
      <c r="G223" s="562">
        <v>0</v>
      </c>
      <c r="H223" s="563" t="s">
        <v>59</v>
      </c>
      <c r="I223" s="564">
        <v>0</v>
      </c>
      <c r="K223" s="2"/>
      <c r="L223" s="597"/>
      <c r="M223" s="598"/>
      <c r="N223" s="599"/>
      <c r="O223" s="599"/>
      <c r="P223" s="599"/>
      <c r="Q223" s="599"/>
      <c r="R223" s="600"/>
      <c r="S223" s="601"/>
      <c r="T223" s="2"/>
      <c r="U223" s="2"/>
      <c r="V223" s="83"/>
      <c r="W223" s="2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2"/>
      <c r="AK223" s="2"/>
      <c r="AL223" s="420"/>
      <c r="AM223" s="5"/>
      <c r="AN223" s="420"/>
      <c r="AO223" s="158"/>
      <c r="AP223" s="213"/>
      <c r="AQ223" s="420"/>
      <c r="AR223" s="158"/>
      <c r="AS223" s="158"/>
      <c r="AT223" s="420"/>
      <c r="AU223" s="214"/>
      <c r="AV223" s="420"/>
      <c r="AW223" s="420"/>
      <c r="AX223" s="2"/>
      <c r="AY223" s="95"/>
      <c r="AZ223" s="95"/>
      <c r="BA223" s="107"/>
      <c r="BB223" s="2"/>
      <c r="BC223" s="2"/>
      <c r="BD223" s="2"/>
      <c r="BE223" s="2"/>
      <c r="BF223" s="2"/>
      <c r="BG223" s="2"/>
      <c r="BH223" s="2"/>
    </row>
    <row r="224" spans="1:60" ht="10.8" customHeight="1" thickBot="1">
      <c r="K224" s="2"/>
      <c r="L224" s="602"/>
      <c r="M224" s="73"/>
      <c r="N224" s="603"/>
      <c r="O224" s="603"/>
      <c r="P224" s="603"/>
      <c r="Q224" s="603"/>
      <c r="R224" s="600"/>
      <c r="S224" s="576"/>
      <c r="T224" s="2"/>
      <c r="U224" s="72"/>
      <c r="V224" s="74"/>
      <c r="W224" s="426"/>
      <c r="X224" s="95"/>
      <c r="Y224" s="95"/>
      <c r="Z224" s="95"/>
      <c r="AA224" s="96"/>
      <c r="AB224" s="95"/>
      <c r="AC224" s="119"/>
      <c r="AD224" s="95"/>
      <c r="AE224" s="95"/>
      <c r="AF224" s="95"/>
      <c r="AG224" s="147"/>
      <c r="AH224" s="119"/>
      <c r="AI224" s="95"/>
      <c r="AJ224" s="95"/>
      <c r="AK224" s="2"/>
      <c r="AL224" s="420"/>
      <c r="AM224" s="420"/>
      <c r="AN224" s="420"/>
      <c r="AO224" s="420"/>
      <c r="AP224" s="420"/>
      <c r="AQ224" s="420"/>
      <c r="AR224" s="420"/>
      <c r="AS224" s="420"/>
      <c r="AT224" s="420"/>
      <c r="AU224" s="420"/>
      <c r="AV224" s="420"/>
      <c r="AW224" s="420"/>
      <c r="AX224" s="2"/>
      <c r="AY224" s="147"/>
      <c r="AZ224" s="95"/>
      <c r="BA224" s="107"/>
      <c r="BB224" s="2"/>
      <c r="BC224" s="2"/>
      <c r="BD224" s="2"/>
      <c r="BE224" s="2"/>
      <c r="BF224" s="2"/>
      <c r="BG224" s="2"/>
      <c r="BH224" s="2"/>
    </row>
    <row r="225" spans="1:60" ht="10.8" customHeight="1">
      <c r="A225" s="604"/>
      <c r="B225" s="605"/>
      <c r="C225" s="606"/>
      <c r="D225" s="531"/>
      <c r="E225" s="532"/>
      <c r="F225" s="533"/>
      <c r="G225" s="534"/>
      <c r="H225" s="535" t="s">
        <v>27</v>
      </c>
      <c r="I225" s="536">
        <v>0</v>
      </c>
      <c r="K225" s="7"/>
      <c r="L225" s="7"/>
      <c r="M225" s="7"/>
      <c r="N225" s="7"/>
      <c r="O225" s="7"/>
      <c r="P225" s="2"/>
      <c r="Q225" s="2"/>
      <c r="R225" s="2"/>
      <c r="S225" s="2"/>
      <c r="T225" s="2"/>
      <c r="U225" s="367"/>
      <c r="V225" s="74"/>
      <c r="W225" s="73"/>
      <c r="X225" s="95"/>
      <c r="Y225" s="95"/>
      <c r="Z225" s="95"/>
      <c r="AA225" s="96"/>
      <c r="AB225" s="95"/>
      <c r="AC225" s="95"/>
      <c r="AD225" s="95"/>
      <c r="AE225" s="95"/>
      <c r="AF225" s="95"/>
      <c r="AG225" s="95"/>
      <c r="AH225" s="95"/>
      <c r="AI225" s="95"/>
      <c r="AJ225" s="107"/>
      <c r="AK225" s="2"/>
      <c r="AL225" s="2"/>
      <c r="AM225" s="2"/>
      <c r="AN225" s="2"/>
      <c r="AO225" s="158"/>
      <c r="AP225" s="158"/>
      <c r="AQ225" s="2"/>
      <c r="AR225" s="158"/>
      <c r="AS225" s="158"/>
      <c r="AT225" s="2"/>
      <c r="AU225" s="5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</row>
    <row r="226" spans="1:60" ht="10.8" customHeight="1">
      <c r="A226" s="607" t="s">
        <v>151</v>
      </c>
      <c r="B226" s="608" t="s">
        <v>158</v>
      </c>
      <c r="C226" s="609">
        <v>0.6</v>
      </c>
      <c r="D226" s="305">
        <v>46.2</v>
      </c>
      <c r="E226" s="306">
        <v>47.4</v>
      </c>
      <c r="F226" s="307">
        <v>201</v>
      </c>
      <c r="G226" s="308">
        <v>1410</v>
      </c>
      <c r="H226" s="543" t="s">
        <v>28</v>
      </c>
      <c r="I226" s="544">
        <v>0</v>
      </c>
      <c r="U226" s="294"/>
      <c r="V226" s="74"/>
      <c r="W226" s="73"/>
      <c r="X226" s="95"/>
      <c r="Y226" s="95"/>
      <c r="Z226" s="95"/>
      <c r="AA226" s="96"/>
      <c r="AB226" s="95"/>
      <c r="AC226" s="95"/>
      <c r="AD226" s="95"/>
      <c r="AE226" s="95"/>
      <c r="AF226" s="95"/>
      <c r="AG226" s="95"/>
      <c r="AH226" s="95"/>
      <c r="AI226" s="95"/>
      <c r="AJ226" s="107"/>
      <c r="AK226" s="2"/>
      <c r="AL226" s="242"/>
      <c r="AM226" s="243"/>
      <c r="AN226" s="244"/>
      <c r="AO226" s="245"/>
      <c r="AP226" s="246"/>
      <c r="AQ226" s="246"/>
      <c r="AR226" s="246"/>
      <c r="AS226" s="246"/>
      <c r="AT226" s="246"/>
      <c r="AU226" s="246"/>
      <c r="AV226" s="242"/>
      <c r="AW226" s="242"/>
      <c r="AX226" s="247"/>
      <c r="AY226" s="2"/>
      <c r="AZ226" s="2"/>
      <c r="BA226" s="2"/>
      <c r="BB226" s="2"/>
      <c r="BC226" s="2"/>
      <c r="BD226" s="2"/>
      <c r="BE226" s="2"/>
      <c r="BF226" s="2"/>
      <c r="BG226" s="2"/>
      <c r="BH226" s="2"/>
    </row>
    <row r="227" spans="1:60" ht="10.8" customHeight="1">
      <c r="A227" s="223"/>
      <c r="B227" s="610" t="s">
        <v>159</v>
      </c>
      <c r="C227" s="204"/>
      <c r="D227" s="579"/>
      <c r="E227" s="580"/>
      <c r="F227" s="581"/>
      <c r="G227" s="582"/>
      <c r="H227" s="583" t="s">
        <v>29</v>
      </c>
      <c r="I227" s="549">
        <v>0</v>
      </c>
      <c r="U227" s="294"/>
      <c r="V227" s="74"/>
      <c r="W227" s="73"/>
      <c r="X227" s="95"/>
      <c r="Y227" s="95"/>
      <c r="Z227" s="95"/>
      <c r="AA227" s="96"/>
      <c r="AB227" s="95"/>
      <c r="AC227" s="95"/>
      <c r="AD227" s="95"/>
      <c r="AE227" s="95"/>
      <c r="AF227" s="95"/>
      <c r="AG227" s="95"/>
      <c r="AH227" s="95"/>
      <c r="AI227" s="95"/>
      <c r="AJ227" s="107"/>
      <c r="AK227" s="2"/>
      <c r="AL227" s="12"/>
      <c r="AM227" s="12"/>
      <c r="AN227" s="12"/>
      <c r="AO227" s="260"/>
      <c r="AP227" s="12"/>
      <c r="AQ227" s="12"/>
      <c r="AR227" s="12"/>
      <c r="AS227" s="12"/>
      <c r="AT227" s="12"/>
      <c r="AU227" s="12"/>
      <c r="AV227" s="12"/>
      <c r="AW227" s="12"/>
      <c r="AX227" s="12"/>
      <c r="AY227" s="2"/>
      <c r="AZ227" s="2"/>
      <c r="BA227" s="2"/>
      <c r="BB227" s="2"/>
      <c r="BC227" s="2"/>
      <c r="BD227" s="2"/>
      <c r="BE227" s="2"/>
      <c r="BF227" s="2"/>
      <c r="BG227" s="2"/>
      <c r="BH227" s="2"/>
    </row>
    <row r="228" spans="1:60" ht="10.8" customHeight="1" thickBot="1">
      <c r="A228" s="611"/>
      <c r="B228" s="597" t="s">
        <v>153</v>
      </c>
      <c r="C228" s="612"/>
      <c r="D228" s="613">
        <f>(D78+D107+D138+D167+D206)/5</f>
        <v>46.2</v>
      </c>
      <c r="E228" s="614">
        <f>(E78+E107+E138+E167+E206)/5</f>
        <v>47.399799999999999</v>
      </c>
      <c r="F228" s="615">
        <f>(F78+F107+F138+F167+F206)/5</f>
        <v>201</v>
      </c>
      <c r="G228" s="616">
        <f>(G78+G107+G138+G167+G206)/5</f>
        <v>1410</v>
      </c>
      <c r="H228" s="593" t="s">
        <v>154</v>
      </c>
      <c r="I228" s="557"/>
      <c r="U228" s="294"/>
      <c r="V228" s="74"/>
      <c r="W228" s="73"/>
      <c r="X228" s="95"/>
      <c r="Y228" s="95"/>
      <c r="Z228" s="95"/>
      <c r="AA228" s="96"/>
      <c r="AB228" s="95"/>
      <c r="AC228" s="95"/>
      <c r="AD228" s="95"/>
      <c r="AE228" s="95"/>
      <c r="AF228" s="95"/>
      <c r="AG228" s="95"/>
      <c r="AH228" s="95"/>
      <c r="AI228" s="95"/>
      <c r="AJ228" s="107"/>
      <c r="AK228" s="2"/>
      <c r="AL228" s="95"/>
      <c r="AM228" s="95"/>
      <c r="AN228" s="95"/>
      <c r="AO228" s="96"/>
      <c r="AP228" s="146"/>
      <c r="AQ228" s="146"/>
      <c r="AR228" s="146"/>
      <c r="AS228" s="146"/>
      <c r="AT228" s="95"/>
      <c r="AU228" s="147"/>
      <c r="AV228" s="95"/>
      <c r="AW228" s="95"/>
      <c r="AX228" s="97"/>
      <c r="AY228" s="2"/>
      <c r="AZ228" s="2"/>
      <c r="BA228" s="2"/>
      <c r="BB228" s="2"/>
      <c r="BC228" s="2"/>
      <c r="BD228" s="2"/>
      <c r="BE228" s="2"/>
      <c r="BF228" s="2"/>
      <c r="BG228" s="2"/>
      <c r="BH228" s="2"/>
    </row>
    <row r="229" spans="1:60" ht="10.8" customHeight="1" thickBot="1">
      <c r="A229" s="617"/>
      <c r="B229" s="618" t="s">
        <v>155</v>
      </c>
      <c r="C229" s="619" t="s">
        <v>156</v>
      </c>
      <c r="D229" s="620">
        <v>0</v>
      </c>
      <c r="E229" s="621">
        <v>0</v>
      </c>
      <c r="F229" s="621">
        <v>0</v>
      </c>
      <c r="G229" s="622">
        <v>0</v>
      </c>
      <c r="H229" s="563" t="s">
        <v>59</v>
      </c>
      <c r="I229" s="564">
        <v>0</v>
      </c>
      <c r="U229" s="115"/>
      <c r="V229" s="83"/>
      <c r="W229" s="2"/>
      <c r="X229" s="7"/>
      <c r="Y229" s="480"/>
      <c r="Z229" s="480"/>
      <c r="AA229" s="480"/>
      <c r="AB229" s="7"/>
      <c r="AC229" s="7"/>
      <c r="AD229" s="7"/>
      <c r="AE229" s="7"/>
      <c r="AF229" s="7"/>
      <c r="AG229" s="7"/>
      <c r="AH229" s="7"/>
      <c r="AI229" s="7"/>
      <c r="AJ229" s="2"/>
      <c r="AK229" s="2"/>
      <c r="AL229" s="431"/>
      <c r="AM229" s="431"/>
      <c r="AN229" s="431"/>
      <c r="AO229" s="454"/>
      <c r="AP229" s="431"/>
      <c r="AQ229" s="431"/>
      <c r="AR229" s="431"/>
      <c r="AS229" s="431"/>
      <c r="AT229" s="432"/>
      <c r="AU229" s="432"/>
      <c r="AV229" s="431"/>
      <c r="AW229" s="431"/>
      <c r="AX229" s="431"/>
      <c r="AY229" s="2"/>
      <c r="AZ229" s="2"/>
      <c r="BA229" s="2"/>
      <c r="BB229" s="2"/>
      <c r="BC229" s="2"/>
      <c r="BD229" s="2"/>
      <c r="BE229" s="2"/>
      <c r="BF229" s="2"/>
      <c r="BG229" s="2"/>
      <c r="BH229" s="2"/>
    </row>
    <row r="230" spans="1:60" ht="10.8" customHeight="1">
      <c r="U230" s="97"/>
      <c r="V230" s="310"/>
      <c r="W230" s="117"/>
      <c r="X230" s="95"/>
      <c r="Y230" s="95"/>
      <c r="Z230" s="95"/>
      <c r="AA230" s="96"/>
      <c r="AB230" s="95"/>
      <c r="AC230" s="119"/>
      <c r="AD230" s="95"/>
      <c r="AE230" s="95"/>
      <c r="AF230" s="95"/>
      <c r="AG230" s="147"/>
      <c r="AH230" s="119"/>
      <c r="AI230" s="95"/>
      <c r="AJ230" s="95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</row>
    <row r="231" spans="1:60" ht="10.8" customHeight="1">
      <c r="U231" s="97"/>
      <c r="V231" s="310"/>
      <c r="W231" s="117"/>
      <c r="X231" s="95"/>
      <c r="Y231" s="95"/>
      <c r="Z231" s="95"/>
      <c r="AA231" s="96"/>
      <c r="AB231" s="95"/>
      <c r="AC231" s="119"/>
      <c r="AD231" s="95"/>
      <c r="AE231" s="95"/>
      <c r="AF231" s="95"/>
      <c r="AG231" s="147"/>
      <c r="AH231" s="119"/>
      <c r="AI231" s="95"/>
      <c r="AJ231" s="95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</row>
    <row r="232" spans="1:60" ht="10.8" customHeight="1">
      <c r="U232" s="97"/>
      <c r="V232" s="310"/>
      <c r="W232" s="117"/>
      <c r="X232" s="95"/>
      <c r="Y232" s="95"/>
      <c r="Z232" s="95"/>
      <c r="AA232" s="96"/>
      <c r="AB232" s="95"/>
      <c r="AC232" s="119"/>
      <c r="AD232" s="95"/>
      <c r="AE232" s="95"/>
      <c r="AF232" s="95"/>
      <c r="AG232" s="147"/>
      <c r="AH232" s="119"/>
      <c r="AI232" s="95"/>
      <c r="AJ232" s="95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</row>
    <row r="233" spans="1:60" ht="10.8" customHeight="1">
      <c r="U233" s="97"/>
      <c r="V233" s="310"/>
      <c r="W233" s="117"/>
      <c r="X233" s="95"/>
      <c r="Y233" s="95"/>
      <c r="Z233" s="95"/>
      <c r="AA233" s="96"/>
      <c r="AB233" s="95"/>
      <c r="AC233" s="119"/>
      <c r="AD233" s="95"/>
      <c r="AE233" s="95"/>
      <c r="AF233" s="95"/>
      <c r="AG233" s="147"/>
      <c r="AH233" s="119"/>
      <c r="AI233" s="95"/>
      <c r="AJ233" s="95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</row>
    <row r="234" spans="1:60" ht="10.8" customHeight="1">
      <c r="U234" s="97"/>
      <c r="V234" s="310"/>
      <c r="W234" s="117"/>
      <c r="X234" s="95"/>
      <c r="Y234" s="95"/>
      <c r="Z234" s="95"/>
      <c r="AA234" s="96"/>
      <c r="AB234" s="95"/>
      <c r="AC234" s="119"/>
      <c r="AD234" s="95"/>
      <c r="AE234" s="95"/>
      <c r="AF234" s="95"/>
      <c r="AG234" s="147"/>
      <c r="AH234" s="119"/>
      <c r="AI234" s="95"/>
      <c r="AJ234" s="95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</row>
    <row r="235" spans="1:60" ht="10.8" customHeight="1">
      <c r="U235" s="97"/>
      <c r="V235" s="310"/>
      <c r="W235" s="117"/>
      <c r="X235" s="95"/>
      <c r="Y235" s="95"/>
      <c r="Z235" s="95"/>
      <c r="AA235" s="96"/>
      <c r="AB235" s="95"/>
      <c r="AC235" s="119"/>
      <c r="AD235" s="95"/>
      <c r="AE235" s="95"/>
      <c r="AF235" s="95"/>
      <c r="AG235" s="147"/>
      <c r="AH235" s="119"/>
      <c r="AI235" s="95"/>
      <c r="AJ235" s="95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</row>
    <row r="236" spans="1:60" ht="10.8" customHeight="1">
      <c r="U236" s="97"/>
      <c r="V236" s="310"/>
      <c r="W236" s="117"/>
      <c r="X236" s="95"/>
      <c r="Y236" s="95"/>
      <c r="Z236" s="95"/>
      <c r="AA236" s="96"/>
      <c r="AB236" s="95"/>
      <c r="AC236" s="119"/>
      <c r="AD236" s="95"/>
      <c r="AE236" s="95"/>
      <c r="AF236" s="95"/>
      <c r="AG236" s="147"/>
      <c r="AH236" s="119"/>
      <c r="AI236" s="95"/>
      <c r="AJ236" s="95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</row>
    <row r="237" spans="1:60" ht="10.8" customHeight="1">
      <c r="U237" s="97"/>
      <c r="V237" s="310"/>
      <c r="W237" s="117"/>
      <c r="X237" s="95"/>
      <c r="Y237" s="95"/>
      <c r="Z237" s="95"/>
      <c r="AA237" s="96"/>
      <c r="AB237" s="95"/>
      <c r="AC237" s="119"/>
      <c r="AD237" s="95"/>
      <c r="AE237" s="95"/>
      <c r="AF237" s="95"/>
      <c r="AG237" s="147"/>
      <c r="AH237" s="119"/>
      <c r="AI237" s="95"/>
      <c r="AJ237" s="95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</row>
    <row r="238" spans="1:60" ht="10.8" customHeight="1">
      <c r="U238" s="97"/>
      <c r="V238" s="310"/>
      <c r="W238" s="117"/>
      <c r="X238" s="95"/>
      <c r="Y238" s="95"/>
      <c r="Z238" s="95"/>
      <c r="AA238" s="96"/>
      <c r="AB238" s="95"/>
      <c r="AC238" s="119"/>
      <c r="AD238" s="95"/>
      <c r="AE238" s="95"/>
      <c r="AF238" s="95"/>
      <c r="AG238" s="147"/>
      <c r="AH238" s="119"/>
      <c r="AI238" s="95"/>
      <c r="AJ238" s="95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</row>
    <row r="239" spans="1:60" ht="10.8" customHeight="1">
      <c r="U239" s="97"/>
      <c r="V239" s="310"/>
      <c r="W239" s="117"/>
      <c r="X239" s="95"/>
      <c r="Y239" s="95"/>
      <c r="Z239" s="95"/>
      <c r="AA239" s="96"/>
      <c r="AB239" s="95"/>
      <c r="AC239" s="119"/>
      <c r="AD239" s="95"/>
      <c r="AE239" s="95"/>
      <c r="AF239" s="95"/>
      <c r="AG239" s="147"/>
      <c r="AH239" s="119"/>
      <c r="AI239" s="95"/>
      <c r="AJ239" s="95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</row>
    <row r="240" spans="1:60" ht="10.8" customHeight="1">
      <c r="U240" s="97"/>
      <c r="V240" s="310"/>
      <c r="W240" s="117"/>
      <c r="X240" s="95"/>
      <c r="Y240" s="95"/>
      <c r="Z240" s="95"/>
      <c r="AA240" s="96"/>
      <c r="AB240" s="95"/>
      <c r="AC240" s="119"/>
      <c r="AD240" s="95"/>
      <c r="AE240" s="95"/>
      <c r="AF240" s="95"/>
      <c r="AG240" s="147"/>
      <c r="AH240" s="119"/>
      <c r="AI240" s="95"/>
      <c r="AJ240" s="95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</row>
    <row r="241" spans="1:60" ht="10.8" customHeight="1">
      <c r="U241" s="97"/>
      <c r="V241" s="310"/>
      <c r="W241" s="117"/>
      <c r="X241" s="95"/>
      <c r="Y241" s="95"/>
      <c r="Z241" s="95"/>
      <c r="AA241" s="96"/>
      <c r="AB241" s="95"/>
      <c r="AC241" s="119"/>
      <c r="AD241" s="95"/>
      <c r="AE241" s="95"/>
      <c r="AF241" s="95"/>
      <c r="AG241" s="147"/>
      <c r="AH241" s="119"/>
      <c r="AI241" s="95"/>
      <c r="AJ241" s="95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</row>
    <row r="242" spans="1:60" ht="12" customHeight="1">
      <c r="A242" s="381"/>
      <c r="B242" s="381"/>
      <c r="C242" s="382" t="s">
        <v>13</v>
      </c>
      <c r="D242" s="381"/>
      <c r="E242" s="381"/>
      <c r="F242" s="383"/>
      <c r="G242" s="381"/>
      <c r="H242" s="381"/>
      <c r="I242" s="381"/>
      <c r="U242" s="72"/>
      <c r="V242" s="5"/>
      <c r="W242" s="94"/>
      <c r="X242" s="95"/>
      <c r="Y242" s="95"/>
      <c r="Z242" s="95"/>
      <c r="AA242" s="96"/>
      <c r="AB242" s="146"/>
      <c r="AC242" s="146"/>
      <c r="AD242" s="623"/>
      <c r="AE242" s="146"/>
      <c r="AF242" s="95"/>
      <c r="AG242" s="147"/>
      <c r="AH242" s="95"/>
      <c r="AI242" s="95"/>
      <c r="AJ242" s="97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14"/>
      <c r="AV242" s="2"/>
      <c r="AW242" s="214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</row>
    <row r="243" spans="1:60" ht="12" customHeight="1">
      <c r="A243" s="849" t="s">
        <v>14</v>
      </c>
      <c r="B243" s="849"/>
      <c r="C243" s="849"/>
      <c r="D243" s="849"/>
      <c r="E243" s="849"/>
      <c r="F243" s="849"/>
      <c r="G243" s="849"/>
      <c r="H243" s="849"/>
      <c r="I243" s="849"/>
      <c r="J243" s="849"/>
      <c r="U243" s="115"/>
      <c r="V243" s="5"/>
      <c r="W243" s="624"/>
      <c r="X243" s="95"/>
      <c r="Y243" s="95"/>
      <c r="Z243" s="95"/>
      <c r="AA243" s="96"/>
      <c r="AB243" s="95"/>
      <c r="AC243" s="95"/>
      <c r="AD243" s="95"/>
      <c r="AE243" s="95"/>
      <c r="AF243" s="95"/>
      <c r="AG243" s="95"/>
      <c r="AH243" s="95"/>
      <c r="AI243" s="95"/>
      <c r="AJ243" s="107"/>
      <c r="AK243" s="2"/>
      <c r="AL243" s="2"/>
      <c r="AM243" s="2"/>
      <c r="AN243" s="2"/>
      <c r="AO243" s="456"/>
      <c r="AP243" s="2"/>
      <c r="AQ243" s="2"/>
      <c r="AR243" s="2"/>
      <c r="AS243" s="2"/>
      <c r="AT243" s="2"/>
      <c r="AU243" s="2"/>
      <c r="AV243" s="2"/>
      <c r="AW243" s="214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</row>
    <row r="244" spans="1:60" ht="12" customHeight="1" thickBot="1">
      <c r="A244" s="82" t="s">
        <v>15</v>
      </c>
      <c r="B244" s="36"/>
      <c r="C244" s="80" t="s">
        <v>160</v>
      </c>
      <c r="D244"/>
      <c r="F244" s="79" t="s">
        <v>17</v>
      </c>
      <c r="G244" s="386"/>
      <c r="H244" s="82"/>
      <c r="I244" s="82"/>
      <c r="U244" s="72"/>
      <c r="V244" s="368"/>
      <c r="W244" s="426"/>
      <c r="X244" s="74"/>
      <c r="Y244" s="74"/>
      <c r="Z244" s="74"/>
      <c r="AA244" s="75"/>
      <c r="AB244" s="75"/>
      <c r="AC244" s="76"/>
      <c r="AD244" s="74"/>
      <c r="AE244" s="74"/>
      <c r="AF244" s="75"/>
      <c r="AG244" s="74"/>
      <c r="AH244" s="74"/>
      <c r="AI244" s="74"/>
      <c r="AJ244" s="74"/>
      <c r="AK244" s="2"/>
      <c r="AL244" s="420"/>
      <c r="AM244" s="368"/>
      <c r="AN244" s="420"/>
      <c r="AO244" s="158"/>
      <c r="AP244" s="213"/>
      <c r="AQ244" s="420"/>
      <c r="AR244" s="158"/>
      <c r="AS244" s="158"/>
      <c r="AT244" s="420"/>
      <c r="AU244" s="214"/>
      <c r="AV244" s="420"/>
      <c r="AW244" s="420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</row>
    <row r="245" spans="1:60" ht="10.8" customHeight="1" thickBot="1">
      <c r="A245" s="87" t="s">
        <v>18</v>
      </c>
      <c r="B245" s="88"/>
      <c r="C245" s="89" t="s">
        <v>19</v>
      </c>
      <c r="D245" s="90" t="s">
        <v>20</v>
      </c>
      <c r="E245" s="90"/>
      <c r="F245" s="90"/>
      <c r="G245" s="91" t="s">
        <v>21</v>
      </c>
      <c r="H245" s="92" t="s">
        <v>22</v>
      </c>
      <c r="I245" s="93" t="s">
        <v>23</v>
      </c>
      <c r="U245" s="132"/>
      <c r="V245" s="74"/>
      <c r="W245" s="73"/>
      <c r="X245" s="95"/>
      <c r="Y245" s="95"/>
      <c r="Z245" s="95"/>
      <c r="AA245" s="96"/>
      <c r="AB245" s="95"/>
      <c r="AC245" s="95"/>
      <c r="AD245" s="119"/>
      <c r="AE245" s="95"/>
      <c r="AF245" s="95"/>
      <c r="AG245" s="95"/>
      <c r="AH245" s="95"/>
      <c r="AI245" s="95"/>
      <c r="AJ245" s="107"/>
      <c r="AK245" s="2"/>
      <c r="AL245" s="420"/>
      <c r="AM245" s="420"/>
      <c r="AN245" s="420"/>
      <c r="AO245" s="420"/>
      <c r="AP245" s="420"/>
      <c r="AQ245" s="420"/>
      <c r="AR245" s="420"/>
      <c r="AS245" s="420"/>
      <c r="AT245" s="420"/>
      <c r="AU245" s="420"/>
      <c r="AV245" s="420"/>
      <c r="AW245" s="420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</row>
    <row r="246" spans="1:60" ht="10.8" customHeight="1">
      <c r="A246" s="100" t="s">
        <v>24</v>
      </c>
      <c r="B246" s="101" t="s">
        <v>25</v>
      </c>
      <c r="C246" s="102" t="s">
        <v>26</v>
      </c>
      <c r="D246" s="103" t="s">
        <v>27</v>
      </c>
      <c r="E246" s="103" t="s">
        <v>28</v>
      </c>
      <c r="F246" s="103" t="s">
        <v>29</v>
      </c>
      <c r="G246" s="104" t="s">
        <v>30</v>
      </c>
      <c r="H246" s="105" t="s">
        <v>31</v>
      </c>
      <c r="I246" s="106" t="s">
        <v>32</v>
      </c>
      <c r="K246" s="625"/>
      <c r="L246" s="626"/>
      <c r="M246" s="625"/>
      <c r="N246" s="7"/>
      <c r="O246" s="7"/>
      <c r="U246" s="72"/>
      <c r="V246" s="5"/>
      <c r="W246" s="94"/>
      <c r="X246" s="95"/>
      <c r="Y246" s="95"/>
      <c r="Z246" s="95"/>
      <c r="AA246" s="96"/>
      <c r="AB246" s="146"/>
      <c r="AC246" s="146"/>
      <c r="AD246" s="146"/>
      <c r="AE246" s="146"/>
      <c r="AF246" s="95"/>
      <c r="AG246" s="147"/>
      <c r="AH246" s="95"/>
      <c r="AI246" s="95"/>
      <c r="AJ246" s="107"/>
      <c r="AK246" s="2"/>
      <c r="AL246" s="2"/>
      <c r="AM246" s="2"/>
      <c r="AN246" s="2"/>
      <c r="AO246" s="158"/>
      <c r="AP246" s="158"/>
      <c r="AQ246" s="2"/>
      <c r="AR246" s="158"/>
      <c r="AS246" s="158"/>
      <c r="AT246" s="2"/>
      <c r="AU246" s="5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</row>
    <row r="247" spans="1:60" ht="10.8" customHeight="1" thickBot="1">
      <c r="A247" s="108"/>
      <c r="B247" s="109"/>
      <c r="C247" s="110"/>
      <c r="D247" s="111" t="s">
        <v>33</v>
      </c>
      <c r="E247" s="111" t="s">
        <v>34</v>
      </c>
      <c r="F247" s="111" t="s">
        <v>35</v>
      </c>
      <c r="G247" s="112" t="s">
        <v>36</v>
      </c>
      <c r="H247" s="113" t="s">
        <v>37</v>
      </c>
      <c r="I247" s="114" t="s">
        <v>38</v>
      </c>
      <c r="N247" s="7"/>
      <c r="O247" s="7"/>
      <c r="U247" s="72"/>
      <c r="V247" s="5"/>
      <c r="W247" s="94"/>
      <c r="X247" s="95"/>
      <c r="Y247" s="95"/>
      <c r="Z247" s="118"/>
      <c r="AA247" s="96"/>
      <c r="AB247" s="95"/>
      <c r="AC247" s="107"/>
      <c r="AD247" s="107"/>
      <c r="AE247" s="107"/>
      <c r="AF247" s="107"/>
      <c r="AG247" s="107"/>
      <c r="AH247" s="107"/>
      <c r="AI247" s="107"/>
      <c r="AJ247" s="107"/>
      <c r="AK247" s="2"/>
      <c r="AL247" s="242"/>
      <c r="AM247" s="243"/>
      <c r="AN247" s="244"/>
      <c r="AO247" s="245"/>
      <c r="AP247" s="246"/>
      <c r="AQ247" s="246"/>
      <c r="AR247" s="246"/>
      <c r="AS247" s="246"/>
      <c r="AT247" s="246"/>
      <c r="AU247" s="246"/>
      <c r="AV247" s="242"/>
      <c r="AW247" s="242"/>
      <c r="AX247" s="247"/>
      <c r="AY247" s="2"/>
      <c r="AZ247" s="2"/>
      <c r="BA247" s="2"/>
      <c r="BB247" s="2"/>
      <c r="BC247" s="2"/>
      <c r="BD247" s="2"/>
      <c r="BE247" s="2"/>
      <c r="BF247" s="2"/>
      <c r="BG247" s="2"/>
      <c r="BH247" s="2"/>
    </row>
    <row r="248" spans="1:60" ht="10.8" customHeight="1">
      <c r="A248" s="88"/>
      <c r="B248" s="398" t="s">
        <v>39</v>
      </c>
      <c r="C248" s="125"/>
      <c r="D248" s="126"/>
      <c r="E248" s="127"/>
      <c r="F248" s="127"/>
      <c r="G248" s="399"/>
      <c r="H248" s="477"/>
      <c r="I248" s="130"/>
      <c r="N248" s="7"/>
      <c r="O248" s="7"/>
      <c r="U248" s="294"/>
      <c r="V248" s="74"/>
      <c r="W248" s="73"/>
      <c r="X248" s="95"/>
      <c r="Y248" s="95"/>
      <c r="Z248" s="95"/>
      <c r="AA248" s="96"/>
      <c r="AB248" s="95"/>
      <c r="AC248" s="119"/>
      <c r="AD248" s="95"/>
      <c r="AE248" s="95"/>
      <c r="AF248" s="95"/>
      <c r="AG248" s="95"/>
      <c r="AH248" s="95"/>
      <c r="AI248" s="95"/>
      <c r="AJ248" s="107"/>
      <c r="AK248" s="2"/>
      <c r="AL248" s="12"/>
      <c r="AM248" s="12"/>
      <c r="AN248" s="12"/>
      <c r="AO248" s="260"/>
      <c r="AP248" s="12"/>
      <c r="AQ248" s="12"/>
      <c r="AR248" s="12"/>
      <c r="AS248" s="12"/>
      <c r="AT248" s="12"/>
      <c r="AU248" s="12"/>
      <c r="AV248" s="12"/>
      <c r="AW248" s="12"/>
      <c r="AX248" s="12"/>
      <c r="AY248" s="2"/>
      <c r="AZ248" s="2"/>
      <c r="BA248" s="2"/>
      <c r="BB248" s="2"/>
      <c r="BC248" s="2"/>
      <c r="BD248" s="2"/>
      <c r="BE248" s="2"/>
      <c r="BF248" s="2"/>
      <c r="BG248" s="2"/>
      <c r="BH248" s="2"/>
    </row>
    <row r="249" spans="1:60" ht="10.8" customHeight="1">
      <c r="A249" s="134" t="s">
        <v>40</v>
      </c>
      <c r="B249" s="339" t="s">
        <v>161</v>
      </c>
      <c r="C249" s="627">
        <v>170</v>
      </c>
      <c r="D249" s="628">
        <v>14.166</v>
      </c>
      <c r="E249" s="629">
        <v>13.83</v>
      </c>
      <c r="F249" s="630">
        <v>17.315000000000001</v>
      </c>
      <c r="G249" s="631">
        <v>250.39400000000001</v>
      </c>
      <c r="H249" s="226">
        <v>54</v>
      </c>
      <c r="I249" s="166" t="s">
        <v>162</v>
      </c>
      <c r="N249" s="7"/>
      <c r="O249" s="7"/>
      <c r="U249" s="94"/>
      <c r="V249" s="233"/>
      <c r="W249" s="84"/>
      <c r="X249" s="394"/>
      <c r="Y249" s="435"/>
      <c r="Z249" s="394"/>
      <c r="AA249" s="395"/>
      <c r="AB249" s="394"/>
      <c r="AC249" s="435"/>
      <c r="AD249" s="436"/>
      <c r="AE249" s="435"/>
      <c r="AF249" s="394"/>
      <c r="AG249" s="436"/>
      <c r="AH249" s="395"/>
      <c r="AI249" s="394"/>
      <c r="AJ249" s="394"/>
      <c r="AK249" s="2"/>
      <c r="AL249" s="107"/>
      <c r="AM249" s="121"/>
      <c r="AN249" s="107"/>
      <c r="AO249" s="96"/>
      <c r="AP249" s="107"/>
      <c r="AQ249" s="107"/>
      <c r="AR249" s="121"/>
      <c r="AS249" s="121"/>
      <c r="AT249" s="107"/>
      <c r="AU249" s="391"/>
      <c r="AV249" s="107"/>
      <c r="AW249" s="107"/>
      <c r="AX249" s="97"/>
      <c r="AY249" s="2"/>
      <c r="AZ249" s="2"/>
      <c r="BA249" s="2"/>
      <c r="BB249" s="2"/>
      <c r="BC249" s="2"/>
      <c r="BD249" s="2"/>
      <c r="BE249" s="2"/>
      <c r="BF249" s="2"/>
      <c r="BG249" s="2"/>
      <c r="BH249" s="2"/>
    </row>
    <row r="250" spans="1:60" ht="10.8" customHeight="1">
      <c r="A250" s="148" t="s">
        <v>163</v>
      </c>
      <c r="B250" s="421" t="s">
        <v>164</v>
      </c>
      <c r="C250" s="410">
        <v>200</v>
      </c>
      <c r="D250" s="353">
        <v>0.23</v>
      </c>
      <c r="E250" s="632">
        <v>0.05</v>
      </c>
      <c r="F250" s="633">
        <v>7.5</v>
      </c>
      <c r="G250" s="140">
        <v>31.6</v>
      </c>
      <c r="H250" s="226">
        <v>67</v>
      </c>
      <c r="I250" s="166" t="s">
        <v>165</v>
      </c>
      <c r="N250" s="293"/>
      <c r="O250" s="7"/>
      <c r="U250" s="2"/>
      <c r="V250" s="255"/>
      <c r="W250" s="2"/>
      <c r="X250" s="256"/>
      <c r="Y250" s="256"/>
      <c r="Z250" s="256"/>
      <c r="AA250" s="256"/>
      <c r="AB250" s="257"/>
      <c r="AC250" s="256"/>
      <c r="AD250" s="256"/>
      <c r="AE250" s="256"/>
      <c r="AF250" s="258"/>
      <c r="AG250" s="258"/>
      <c r="AH250" s="256"/>
      <c r="AI250" s="256"/>
      <c r="AJ250" s="259"/>
      <c r="AK250" s="2"/>
      <c r="AL250" s="431"/>
      <c r="AM250" s="431"/>
      <c r="AN250" s="431"/>
      <c r="AO250" s="454"/>
      <c r="AP250" s="431"/>
      <c r="AQ250" s="431"/>
      <c r="AR250" s="431"/>
      <c r="AS250" s="431"/>
      <c r="AT250" s="432"/>
      <c r="AU250" s="432"/>
      <c r="AV250" s="431"/>
      <c r="AW250" s="431"/>
      <c r="AX250" s="431"/>
      <c r="AY250" s="2"/>
      <c r="AZ250" s="2"/>
      <c r="BA250" s="2"/>
      <c r="BB250" s="2"/>
      <c r="BC250" s="2"/>
      <c r="BD250" s="2"/>
      <c r="BE250" s="2"/>
      <c r="BF250" s="2"/>
      <c r="BG250" s="2"/>
      <c r="BH250" s="2"/>
    </row>
    <row r="251" spans="1:60" ht="10.8" customHeight="1">
      <c r="A251" s="160" t="s">
        <v>46</v>
      </c>
      <c r="B251" s="333" t="s">
        <v>131</v>
      </c>
      <c r="C251" s="481">
        <v>20</v>
      </c>
      <c r="D251" s="320">
        <v>0.80700000000000005</v>
      </c>
      <c r="E251" s="267">
        <v>4.2270000000000003</v>
      </c>
      <c r="F251" s="138">
        <v>8.4930000000000003</v>
      </c>
      <c r="G251" s="177">
        <v>71.25</v>
      </c>
      <c r="H251" s="226">
        <v>11</v>
      </c>
      <c r="I251" s="166" t="s">
        <v>51</v>
      </c>
      <c r="N251" s="388"/>
      <c r="O251" s="7"/>
      <c r="U251" s="179"/>
      <c r="V251" s="408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</row>
    <row r="252" spans="1:60" ht="10.8" customHeight="1">
      <c r="A252" s="167"/>
      <c r="B252" s="333" t="s">
        <v>50</v>
      </c>
      <c r="C252" s="334">
        <v>50</v>
      </c>
      <c r="D252" s="163">
        <v>1.925</v>
      </c>
      <c r="E252" s="164">
        <v>0.68799999999999994</v>
      </c>
      <c r="F252" s="152">
        <v>27.1</v>
      </c>
      <c r="G252" s="169">
        <v>122.292</v>
      </c>
      <c r="H252" s="507">
        <v>9</v>
      </c>
      <c r="I252" s="166" t="s">
        <v>51</v>
      </c>
      <c r="N252" s="7"/>
      <c r="O252" s="7"/>
      <c r="U252" s="72"/>
      <c r="V252" s="73"/>
      <c r="W252" s="94"/>
      <c r="X252" s="74"/>
      <c r="Y252" s="74"/>
      <c r="Z252" s="74"/>
      <c r="AA252" s="75"/>
      <c r="AB252" s="75"/>
      <c r="AC252" s="76"/>
      <c r="AD252" s="74"/>
      <c r="AE252" s="74"/>
      <c r="AF252" s="75"/>
      <c r="AG252" s="74"/>
      <c r="AH252" s="74"/>
      <c r="AI252" s="74"/>
      <c r="AJ252" s="74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14"/>
      <c r="AV252" s="2"/>
      <c r="AW252" s="214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</row>
    <row r="253" spans="1:60" ht="10.8" customHeight="1">
      <c r="A253" s="167" t="s">
        <v>166</v>
      </c>
      <c r="B253" s="421" t="s">
        <v>52</v>
      </c>
      <c r="C253" s="334">
        <v>30</v>
      </c>
      <c r="D253" s="163">
        <v>1.6950000000000001</v>
      </c>
      <c r="E253" s="152">
        <v>0.45</v>
      </c>
      <c r="F253" s="152">
        <v>12.56</v>
      </c>
      <c r="G253" s="169">
        <v>61.07</v>
      </c>
      <c r="H253" s="277">
        <v>10</v>
      </c>
      <c r="I253" s="254" t="s">
        <v>51</v>
      </c>
      <c r="N253" s="7"/>
      <c r="O253" s="7"/>
      <c r="U253" s="72"/>
      <c r="V253" s="2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2"/>
      <c r="AL253" s="2"/>
      <c r="AM253" s="2"/>
      <c r="AN253" s="2"/>
      <c r="AO253" s="456"/>
      <c r="AP253" s="2"/>
      <c r="AQ253" s="2"/>
      <c r="AR253" s="2"/>
      <c r="AS253" s="2"/>
      <c r="AT253" s="2"/>
      <c r="AU253" s="2"/>
      <c r="AV253" s="2"/>
      <c r="AW253" s="214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</row>
    <row r="254" spans="1:60" ht="10.8" customHeight="1" thickBot="1">
      <c r="A254" s="167"/>
      <c r="B254" s="634" t="s">
        <v>82</v>
      </c>
      <c r="C254" s="183">
        <v>110</v>
      </c>
      <c r="D254" s="184">
        <v>0.44</v>
      </c>
      <c r="E254" s="185">
        <v>0.44</v>
      </c>
      <c r="F254" s="185">
        <v>10.78</v>
      </c>
      <c r="G254" s="186">
        <v>51.7</v>
      </c>
      <c r="H254" s="187">
        <v>75</v>
      </c>
      <c r="I254" s="188" t="s">
        <v>54</v>
      </c>
      <c r="N254" s="7"/>
      <c r="U254" s="2"/>
      <c r="V254" s="83"/>
      <c r="W254" s="2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2"/>
      <c r="AK254" s="2"/>
      <c r="AL254" s="369"/>
      <c r="AM254" s="2"/>
      <c r="AN254" s="99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74"/>
      <c r="AZ254" s="2"/>
      <c r="BA254" s="2"/>
      <c r="BB254" s="2"/>
      <c r="BC254" s="2"/>
      <c r="BD254" s="2"/>
      <c r="BE254" s="2"/>
      <c r="BF254" s="2"/>
      <c r="BG254" s="2"/>
      <c r="BH254" s="2"/>
    </row>
    <row r="255" spans="1:60" ht="10.8" customHeight="1">
      <c r="A255" s="484" t="s">
        <v>55</v>
      </c>
      <c r="B255" s="635"/>
      <c r="C255" s="486">
        <f>C250+C251+C252+C253+C254+55+115</f>
        <v>580</v>
      </c>
      <c r="D255" s="190">
        <f>SUM(D249:D254)</f>
        <v>19.263000000000002</v>
      </c>
      <c r="E255" s="636">
        <f>SUM(E249:E254)</f>
        <v>19.684999999999999</v>
      </c>
      <c r="F255" s="192">
        <f>SUM(F249:F254)</f>
        <v>83.748000000000005</v>
      </c>
      <c r="G255" s="637">
        <f>SUM(G249:G254)</f>
        <v>588.30600000000015</v>
      </c>
      <c r="H255" s="285" t="s">
        <v>56</v>
      </c>
      <c r="I255" s="195" t="s">
        <v>57</v>
      </c>
      <c r="N255" s="7"/>
      <c r="O255" s="7"/>
      <c r="U255" s="294"/>
      <c r="V255" s="5"/>
      <c r="W255" s="73"/>
      <c r="X255" s="95"/>
      <c r="Y255" s="95"/>
      <c r="Z255" s="95"/>
      <c r="AA255" s="96"/>
      <c r="AB255" s="95"/>
      <c r="AC255" s="119"/>
      <c r="AD255" s="95"/>
      <c r="AE255" s="95"/>
      <c r="AF255" s="95"/>
      <c r="AG255" s="147"/>
      <c r="AH255" s="119"/>
      <c r="AI255" s="95"/>
      <c r="AJ255" s="95"/>
      <c r="AK255" s="2"/>
      <c r="AL255" s="373"/>
      <c r="AM255" s="373"/>
      <c r="AN255" s="373"/>
      <c r="AO255" s="260"/>
      <c r="AP255" s="246"/>
      <c r="AQ255" s="246"/>
      <c r="AR255" s="246"/>
      <c r="AS255" s="246"/>
      <c r="AT255" s="246"/>
      <c r="AU255" s="246"/>
      <c r="AV255" s="242"/>
      <c r="AW255" s="242"/>
      <c r="AX255" s="247"/>
      <c r="AY255" s="2"/>
      <c r="AZ255" s="2"/>
      <c r="BA255" s="2"/>
      <c r="BB255" s="2"/>
      <c r="BC255" s="2"/>
      <c r="BD255" s="2"/>
      <c r="BE255" s="2"/>
      <c r="BF255" s="2"/>
      <c r="BG255" s="2"/>
      <c r="BH255" s="2"/>
    </row>
    <row r="256" spans="1:60" ht="10.8" customHeight="1">
      <c r="A256" s="196"/>
      <c r="B256" s="197" t="s">
        <v>58</v>
      </c>
      <c r="C256" s="198">
        <v>0.25</v>
      </c>
      <c r="D256" s="305">
        <v>19.25</v>
      </c>
      <c r="E256" s="306">
        <v>19.75</v>
      </c>
      <c r="F256" s="307">
        <v>83.75</v>
      </c>
      <c r="G256" s="308">
        <v>587.5</v>
      </c>
      <c r="H256" s="289">
        <f>G256-G255</f>
        <v>-0.8060000000001537</v>
      </c>
      <c r="I256" s="204" t="s">
        <v>59</v>
      </c>
      <c r="N256" s="7"/>
      <c r="O256" s="7"/>
      <c r="U256" s="72"/>
      <c r="V256" s="74"/>
      <c r="W256" s="426"/>
      <c r="X256" s="95"/>
      <c r="Y256" s="95"/>
      <c r="Z256" s="118"/>
      <c r="AA256" s="96"/>
      <c r="AB256" s="95"/>
      <c r="AC256" s="107"/>
      <c r="AD256" s="107"/>
      <c r="AE256" s="107"/>
      <c r="AF256" s="107"/>
      <c r="AG256" s="107"/>
      <c r="AH256" s="107"/>
      <c r="AI256" s="107"/>
      <c r="AJ256" s="107"/>
      <c r="AK256" s="2"/>
      <c r="AL256" s="377"/>
      <c r="AM256" s="377"/>
      <c r="AN256" s="377"/>
      <c r="AO256" s="377"/>
      <c r="AP256" s="377"/>
      <c r="AQ256" s="377"/>
      <c r="AR256" s="377"/>
      <c r="AS256" s="377"/>
      <c r="AT256" s="377"/>
      <c r="AU256" s="377"/>
      <c r="AV256" s="377"/>
      <c r="AW256" s="377"/>
      <c r="AX256" s="377"/>
      <c r="AY256" s="2"/>
      <c r="AZ256" s="2"/>
      <c r="BA256" s="2"/>
      <c r="BB256" s="2"/>
      <c r="BC256" s="2"/>
      <c r="BD256" s="2"/>
      <c r="BE256" s="2"/>
      <c r="BF256" s="2"/>
      <c r="BG256" s="2"/>
      <c r="BH256" s="2"/>
    </row>
    <row r="257" spans="1:60" ht="10.8" customHeight="1" thickBot="1">
      <c r="A257" s="205"/>
      <c r="B257" s="206" t="s">
        <v>60</v>
      </c>
      <c r="C257" s="207"/>
      <c r="D257" s="345">
        <v>0.02</v>
      </c>
      <c r="E257" s="346">
        <v>-0.08</v>
      </c>
      <c r="F257" s="346">
        <v>0</v>
      </c>
      <c r="G257" s="347">
        <v>0.03</v>
      </c>
      <c r="H257" s="211"/>
      <c r="I257" s="212"/>
      <c r="N257" s="7"/>
      <c r="O257" s="7"/>
      <c r="U257" s="294"/>
      <c r="V257" s="416"/>
      <c r="W257" s="426"/>
      <c r="X257" s="95"/>
      <c r="Y257" s="95"/>
      <c r="Z257" s="95"/>
      <c r="AA257" s="96"/>
      <c r="AB257" s="146"/>
      <c r="AC257" s="146"/>
      <c r="AD257" s="146"/>
      <c r="AE257" s="146"/>
      <c r="AF257" s="95"/>
      <c r="AG257" s="147"/>
      <c r="AH257" s="95"/>
      <c r="AI257" s="95"/>
      <c r="AJ257" s="97"/>
      <c r="AK257" s="2"/>
      <c r="AL257" s="94"/>
      <c r="AM257" s="94"/>
      <c r="AN257" s="378"/>
      <c r="AO257" s="379"/>
      <c r="AP257" s="94"/>
      <c r="AQ257" s="94"/>
      <c r="AR257" s="378"/>
      <c r="AS257" s="94"/>
      <c r="AT257" s="94"/>
      <c r="AU257" s="147"/>
      <c r="AV257" s="94"/>
      <c r="AW257" s="94"/>
      <c r="AX257" s="94"/>
      <c r="AY257" s="2"/>
      <c r="AZ257" s="2"/>
      <c r="BA257" s="2"/>
      <c r="BB257" s="2"/>
      <c r="BC257" s="2"/>
      <c r="BD257" s="2"/>
      <c r="BE257" s="2"/>
      <c r="BF257" s="2"/>
      <c r="BG257" s="2"/>
      <c r="BH257" s="2"/>
    </row>
    <row r="258" spans="1:60" ht="10.8" customHeight="1">
      <c r="A258" s="340"/>
      <c r="B258" s="638" t="s">
        <v>61</v>
      </c>
      <c r="C258" s="639"/>
      <c r="D258" s="219"/>
      <c r="E258" s="220"/>
      <c r="F258" s="220"/>
      <c r="G258" s="220"/>
      <c r="H258" s="222"/>
      <c r="I258" s="222"/>
      <c r="N258" s="7"/>
      <c r="U258" s="294"/>
      <c r="V258" s="74"/>
      <c r="W258" s="73"/>
      <c r="X258" s="95"/>
      <c r="Y258" s="95"/>
      <c r="Z258" s="95"/>
      <c r="AA258" s="96"/>
      <c r="AB258" s="95"/>
      <c r="AC258" s="95"/>
      <c r="AD258" s="95"/>
      <c r="AE258" s="95"/>
      <c r="AF258" s="95"/>
      <c r="AG258" s="95"/>
      <c r="AH258" s="95"/>
      <c r="AI258" s="95"/>
      <c r="AJ258" s="107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</row>
    <row r="259" spans="1:60" ht="10.8" customHeight="1">
      <c r="A259" s="340"/>
      <c r="B259" s="224" t="s">
        <v>167</v>
      </c>
      <c r="C259" s="406">
        <v>60</v>
      </c>
      <c r="D259" s="407">
        <v>0.52500000000000002</v>
      </c>
      <c r="E259" s="176">
        <v>7.4999999999999997E-2</v>
      </c>
      <c r="F259" s="176">
        <v>1.5</v>
      </c>
      <c r="G259" s="140">
        <v>8.4749999999999996</v>
      </c>
      <c r="H259" s="323">
        <v>1</v>
      </c>
      <c r="I259" s="142" t="s">
        <v>118</v>
      </c>
      <c r="N259" s="7"/>
      <c r="O259" s="7"/>
      <c r="U259" s="294"/>
      <c r="V259" s="74"/>
      <c r="W259" s="73"/>
      <c r="X259" s="95"/>
      <c r="Y259" s="95"/>
      <c r="Z259" s="95"/>
      <c r="AA259" s="96"/>
      <c r="AB259" s="95"/>
      <c r="AC259" s="95"/>
      <c r="AD259" s="95"/>
      <c r="AE259" s="95"/>
      <c r="AF259" s="95"/>
      <c r="AG259" s="95"/>
      <c r="AH259" s="95"/>
      <c r="AI259" s="95"/>
      <c r="AJ259" s="107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</row>
    <row r="260" spans="1:60" ht="10.8" customHeight="1">
      <c r="A260" s="134" t="s">
        <v>40</v>
      </c>
      <c r="B260" s="228" t="s">
        <v>168</v>
      </c>
      <c r="C260" s="410">
        <v>200</v>
      </c>
      <c r="D260" s="640">
        <v>2.052</v>
      </c>
      <c r="E260" s="641">
        <v>4.4340000000000002</v>
      </c>
      <c r="F260" s="641">
        <v>26.324999999999999</v>
      </c>
      <c r="G260" s="479">
        <v>152.214</v>
      </c>
      <c r="H260" s="226">
        <v>24</v>
      </c>
      <c r="I260" s="642" t="s">
        <v>169</v>
      </c>
      <c r="N260" s="7"/>
      <c r="O260" s="7"/>
      <c r="U260" s="115"/>
      <c r="V260" s="83"/>
      <c r="W260" s="2"/>
      <c r="X260" s="7"/>
      <c r="Y260" s="480"/>
      <c r="Z260" s="480"/>
      <c r="AA260" s="480"/>
      <c r="AB260" s="7"/>
      <c r="AC260" s="7"/>
      <c r="AD260" s="7"/>
      <c r="AE260" s="7"/>
      <c r="AF260" s="7"/>
      <c r="AG260" s="7"/>
      <c r="AH260" s="7"/>
      <c r="AI260" s="7"/>
      <c r="AJ260" s="2"/>
      <c r="AK260" s="2"/>
      <c r="AL260" s="420"/>
      <c r="AM260" s="420"/>
      <c r="AN260" s="420"/>
      <c r="AO260" s="158"/>
      <c r="AP260" s="213"/>
      <c r="AQ260" s="420"/>
      <c r="AR260" s="158"/>
      <c r="AS260" s="158"/>
      <c r="AT260" s="420"/>
      <c r="AU260" s="214"/>
      <c r="AV260" s="420"/>
      <c r="AW260" s="420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</row>
    <row r="261" spans="1:60" ht="10.8" customHeight="1">
      <c r="A261" s="148" t="s">
        <v>163</v>
      </c>
      <c r="B261" s="228" t="s">
        <v>170</v>
      </c>
      <c r="C261" s="406" t="s">
        <v>171</v>
      </c>
      <c r="D261" s="643">
        <v>18.96</v>
      </c>
      <c r="E261" s="644">
        <v>21.995999999999999</v>
      </c>
      <c r="F261" s="252">
        <v>28.7</v>
      </c>
      <c r="G261" s="169">
        <v>390.404</v>
      </c>
      <c r="H261" s="330">
        <v>44</v>
      </c>
      <c r="I261" s="142" t="s">
        <v>172</v>
      </c>
      <c r="N261" s="7"/>
      <c r="O261" s="7"/>
      <c r="U261" s="72"/>
      <c r="V261" s="368"/>
      <c r="W261" s="426"/>
      <c r="X261" s="95"/>
      <c r="Y261" s="95"/>
      <c r="Z261" s="118"/>
      <c r="AA261" s="96"/>
      <c r="AB261" s="95"/>
      <c r="AC261" s="107"/>
      <c r="AD261" s="107"/>
      <c r="AE261" s="107"/>
      <c r="AF261" s="107"/>
      <c r="AG261" s="107"/>
      <c r="AH261" s="107"/>
      <c r="AI261" s="107"/>
      <c r="AJ261" s="107"/>
      <c r="AK261" s="2"/>
      <c r="AL261" s="420"/>
      <c r="AM261" s="420"/>
      <c r="AN261" s="420"/>
      <c r="AO261" s="420"/>
      <c r="AP261" s="420"/>
      <c r="AQ261" s="420"/>
      <c r="AR261" s="420"/>
      <c r="AS261" s="420"/>
      <c r="AT261" s="420"/>
      <c r="AU261" s="420"/>
      <c r="AV261" s="420"/>
      <c r="AW261" s="420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</row>
    <row r="262" spans="1:60" ht="10.8" customHeight="1">
      <c r="A262" s="160" t="s">
        <v>46</v>
      </c>
      <c r="B262" s="645" t="s">
        <v>173</v>
      </c>
      <c r="C262" s="646">
        <v>200</v>
      </c>
      <c r="D262" s="151">
        <v>1</v>
      </c>
      <c r="E262" s="152">
        <v>0.2</v>
      </c>
      <c r="F262" s="152">
        <v>20.2</v>
      </c>
      <c r="G262" s="165">
        <v>86</v>
      </c>
      <c r="H262" s="253">
        <v>74</v>
      </c>
      <c r="I262" s="647" t="s">
        <v>174</v>
      </c>
      <c r="N262" s="7"/>
      <c r="O262" s="7"/>
      <c r="U262" s="115"/>
      <c r="V262" s="310"/>
      <c r="W262" s="426"/>
      <c r="X262" s="95"/>
      <c r="Y262" s="95"/>
      <c r="Z262" s="95"/>
      <c r="AA262" s="96"/>
      <c r="AB262" s="146"/>
      <c r="AC262" s="146"/>
      <c r="AD262" s="146"/>
      <c r="AE262" s="146"/>
      <c r="AF262" s="95"/>
      <c r="AG262" s="147"/>
      <c r="AH262" s="95"/>
      <c r="AI262" s="95"/>
      <c r="AJ262" s="107"/>
      <c r="AK262" s="2"/>
      <c r="AL262" s="2"/>
      <c r="AM262" s="2"/>
      <c r="AN262" s="2"/>
      <c r="AO262" s="158"/>
      <c r="AP262" s="158"/>
      <c r="AQ262" s="2"/>
      <c r="AR262" s="158"/>
      <c r="AS262" s="158"/>
      <c r="AT262" s="2"/>
      <c r="AU262" s="5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</row>
    <row r="263" spans="1:60" ht="10.8" customHeight="1">
      <c r="A263" s="167" t="s">
        <v>166</v>
      </c>
      <c r="B263" s="228" t="s">
        <v>50</v>
      </c>
      <c r="C263" s="334">
        <v>50</v>
      </c>
      <c r="D263" s="163">
        <v>1.925</v>
      </c>
      <c r="E263" s="164">
        <v>0.68799999999999994</v>
      </c>
      <c r="F263" s="152">
        <v>27.1</v>
      </c>
      <c r="G263" s="169">
        <v>122.292</v>
      </c>
      <c r="H263" s="507">
        <v>9</v>
      </c>
      <c r="I263" s="166" t="s">
        <v>51</v>
      </c>
      <c r="M263" s="509"/>
      <c r="N263" s="7"/>
      <c r="O263" s="7"/>
      <c r="P263" s="16"/>
      <c r="Q263" s="16"/>
      <c r="U263" s="72"/>
      <c r="V263" s="5"/>
      <c r="W263" s="94"/>
      <c r="X263" s="95"/>
      <c r="Y263" s="95"/>
      <c r="Z263" s="118"/>
      <c r="AA263" s="96"/>
      <c r="AB263" s="95"/>
      <c r="AC263" s="107"/>
      <c r="AD263" s="107"/>
      <c r="AE263" s="107"/>
      <c r="AF263" s="107"/>
      <c r="AG263" s="107"/>
      <c r="AH263" s="107"/>
      <c r="AI263" s="107"/>
      <c r="AJ263" s="107"/>
      <c r="AK263" s="2"/>
      <c r="AL263" s="242"/>
      <c r="AM263" s="243"/>
      <c r="AN263" s="244"/>
      <c r="AO263" s="245"/>
      <c r="AP263" s="246"/>
      <c r="AQ263" s="246"/>
      <c r="AR263" s="246"/>
      <c r="AS263" s="246"/>
      <c r="AT263" s="246"/>
      <c r="AU263" s="246"/>
      <c r="AV263" s="242"/>
      <c r="AW263" s="242"/>
      <c r="AX263" s="247"/>
      <c r="AY263" s="2"/>
      <c r="AZ263" s="2"/>
      <c r="BA263" s="2"/>
      <c r="BB263" s="2"/>
      <c r="BC263" s="2"/>
      <c r="BD263" s="2"/>
      <c r="BE263" s="2"/>
      <c r="BF263" s="2"/>
      <c r="BG263" s="2"/>
      <c r="BH263" s="2"/>
    </row>
    <row r="264" spans="1:60" ht="10.8" customHeight="1" thickBot="1">
      <c r="A264" s="340"/>
      <c r="B264" s="275" t="s">
        <v>52</v>
      </c>
      <c r="C264" s="508">
        <v>30</v>
      </c>
      <c r="D264" s="163">
        <v>1.6950000000000001</v>
      </c>
      <c r="E264" s="152">
        <v>0.45</v>
      </c>
      <c r="F264" s="152">
        <v>12.56</v>
      </c>
      <c r="G264" s="169">
        <v>61.07</v>
      </c>
      <c r="H264" s="277">
        <v>10</v>
      </c>
      <c r="I264" s="648" t="s">
        <v>51</v>
      </c>
      <c r="M264" s="509"/>
      <c r="N264" s="7"/>
      <c r="O264" s="7"/>
      <c r="P264" s="16"/>
      <c r="Q264" s="16"/>
      <c r="U264" s="72"/>
      <c r="V264" s="5"/>
      <c r="W264" s="94"/>
      <c r="X264" s="95"/>
      <c r="Y264" s="95"/>
      <c r="Z264" s="95"/>
      <c r="AA264" s="96"/>
      <c r="AB264" s="95"/>
      <c r="AC264" s="95"/>
      <c r="AD264" s="95"/>
      <c r="AE264" s="95"/>
      <c r="AF264" s="95"/>
      <c r="AG264" s="95"/>
      <c r="AH264" s="95"/>
      <c r="AI264" s="95"/>
      <c r="AJ264" s="107"/>
      <c r="AK264" s="2"/>
      <c r="AL264" s="12"/>
      <c r="AM264" s="12"/>
      <c r="AN264" s="12"/>
      <c r="AO264" s="260"/>
      <c r="AP264" s="12"/>
      <c r="AQ264" s="12"/>
      <c r="AR264" s="12"/>
      <c r="AS264" s="12"/>
      <c r="AT264" s="12"/>
      <c r="AU264" s="12"/>
      <c r="AV264" s="12"/>
      <c r="AW264" s="12"/>
      <c r="AX264" s="12"/>
      <c r="AY264" s="2"/>
      <c r="AZ264" s="2"/>
      <c r="BA264" s="2"/>
      <c r="BB264" s="2"/>
      <c r="BC264" s="2"/>
      <c r="BD264" s="2"/>
      <c r="BE264" s="2"/>
      <c r="BF264" s="2"/>
      <c r="BG264" s="2"/>
      <c r="BH264" s="2"/>
    </row>
    <row r="265" spans="1:60" ht="10.8" customHeight="1">
      <c r="A265" s="189" t="s">
        <v>72</v>
      </c>
      <c r="B265" s="280"/>
      <c r="C265" s="649">
        <f>C259+C260+C262+C263+C264+150+50</f>
        <v>740</v>
      </c>
      <c r="D265" s="282">
        <f>SUM(D259:D264)</f>
        <v>26.157</v>
      </c>
      <c r="E265" s="191">
        <f>SUM(E259:E264)</f>
        <v>27.842999999999996</v>
      </c>
      <c r="F265" s="283">
        <f>SUM(F259:F264)</f>
        <v>116.38499999999999</v>
      </c>
      <c r="G265" s="193">
        <f>SUM(G259:G264)</f>
        <v>820.45500000000004</v>
      </c>
      <c r="H265" s="194" t="s">
        <v>56</v>
      </c>
      <c r="I265" s="195" t="s">
        <v>57</v>
      </c>
      <c r="K265" s="509"/>
      <c r="L265" s="510"/>
      <c r="M265" s="509"/>
      <c r="N265" s="7"/>
      <c r="O265" s="7"/>
      <c r="P265" s="16"/>
      <c r="Q265" s="16"/>
      <c r="U265" s="72"/>
      <c r="V265" s="5"/>
      <c r="W265" s="117"/>
      <c r="X265" s="95"/>
      <c r="Y265" s="95"/>
      <c r="Z265" s="95"/>
      <c r="AA265" s="96"/>
      <c r="AB265" s="118"/>
      <c r="AC265" s="119"/>
      <c r="AD265" s="119"/>
      <c r="AE265" s="119"/>
      <c r="AF265" s="119"/>
      <c r="AG265" s="147"/>
      <c r="AH265" s="119"/>
      <c r="AI265" s="119"/>
      <c r="AJ265" s="107"/>
      <c r="AK265" s="2"/>
      <c r="AL265" s="107"/>
      <c r="AM265" s="121"/>
      <c r="AN265" s="107"/>
      <c r="AO265" s="96"/>
      <c r="AP265" s="107"/>
      <c r="AQ265" s="107"/>
      <c r="AR265" s="121"/>
      <c r="AS265" s="121"/>
      <c r="AT265" s="107"/>
      <c r="AU265" s="391"/>
      <c r="AV265" s="107"/>
      <c r="AW265" s="107"/>
      <c r="AX265" s="115"/>
      <c r="AY265" s="2"/>
      <c r="AZ265" s="2"/>
      <c r="BA265" s="2"/>
      <c r="BB265" s="2"/>
      <c r="BC265" s="2"/>
      <c r="BD265" s="2"/>
      <c r="BE265" s="2"/>
      <c r="BF265" s="2"/>
      <c r="BG265" s="2"/>
      <c r="BH265" s="2"/>
    </row>
    <row r="266" spans="1:60" ht="10.8" customHeight="1">
      <c r="A266" s="196"/>
      <c r="B266" s="197" t="s">
        <v>58</v>
      </c>
      <c r="C266" s="471">
        <v>0.35</v>
      </c>
      <c r="D266" s="199">
        <v>26.95</v>
      </c>
      <c r="E266" s="200">
        <v>27.65</v>
      </c>
      <c r="F266" s="201">
        <v>117.25</v>
      </c>
      <c r="G266" s="202">
        <v>822.5</v>
      </c>
      <c r="H266" s="650">
        <f>G266-G265</f>
        <v>2.0449999999999591</v>
      </c>
      <c r="I266" s="204" t="s">
        <v>59</v>
      </c>
      <c r="K266" s="509"/>
      <c r="L266" s="510"/>
      <c r="M266" s="509"/>
      <c r="N266" s="7"/>
      <c r="O266" s="7"/>
      <c r="P266" s="16"/>
      <c r="Q266" s="16"/>
      <c r="U266" s="72"/>
      <c r="V266" s="5"/>
      <c r="W266" s="94"/>
      <c r="X266" s="95"/>
      <c r="Y266" s="95"/>
      <c r="Z266" s="95"/>
      <c r="AA266" s="96"/>
      <c r="AB266" s="146"/>
      <c r="AC266" s="146"/>
      <c r="AD266" s="146"/>
      <c r="AE266" s="146"/>
      <c r="AF266" s="95"/>
      <c r="AG266" s="147"/>
      <c r="AH266" s="95"/>
      <c r="AI266" s="95"/>
      <c r="AJ266" s="107"/>
      <c r="AK266" s="2"/>
      <c r="AL266" s="431"/>
      <c r="AM266" s="431"/>
      <c r="AN266" s="431"/>
      <c r="AO266" s="454"/>
      <c r="AP266" s="431"/>
      <c r="AQ266" s="431"/>
      <c r="AR266" s="431"/>
      <c r="AS266" s="431"/>
      <c r="AT266" s="432"/>
      <c r="AU266" s="432"/>
      <c r="AV266" s="431"/>
      <c r="AW266" s="431"/>
      <c r="AX266" s="431"/>
      <c r="AY266" s="2"/>
      <c r="AZ266" s="2"/>
      <c r="BA266" s="2"/>
      <c r="BB266" s="2"/>
      <c r="BC266" s="2"/>
      <c r="BD266" s="2"/>
      <c r="BE266" s="2"/>
      <c r="BF266" s="2"/>
      <c r="BG266" s="2"/>
      <c r="BH266" s="2"/>
    </row>
    <row r="267" spans="1:60" ht="10.8" customHeight="1" thickBot="1">
      <c r="A267" s="205"/>
      <c r="B267" s="290" t="s">
        <v>60</v>
      </c>
      <c r="C267" s="207"/>
      <c r="D267" s="208">
        <v>-1.03</v>
      </c>
      <c r="E267" s="209">
        <v>0.24</v>
      </c>
      <c r="F267" s="209">
        <v>-0.26</v>
      </c>
      <c r="G267" s="210">
        <v>-0.09</v>
      </c>
      <c r="H267" s="651"/>
      <c r="I267" s="212"/>
      <c r="K267" s="509"/>
      <c r="L267" s="510"/>
      <c r="M267" s="509"/>
      <c r="N267" s="7"/>
      <c r="O267" s="7"/>
      <c r="P267" s="16"/>
      <c r="Q267" s="16"/>
      <c r="U267" s="72"/>
      <c r="V267" s="5"/>
      <c r="W267" s="94"/>
      <c r="X267" s="95"/>
      <c r="Y267" s="95"/>
      <c r="Z267" s="95"/>
      <c r="AA267" s="96"/>
      <c r="AB267" s="95"/>
      <c r="AC267" s="95"/>
      <c r="AD267" s="95"/>
      <c r="AE267" s="95"/>
      <c r="AF267" s="95"/>
      <c r="AG267" s="95"/>
      <c r="AH267" s="95"/>
      <c r="AI267" s="95"/>
      <c r="AJ267" s="107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</row>
    <row r="268" spans="1:60" ht="10.8" customHeight="1" thickBot="1">
      <c r="K268" s="25"/>
      <c r="L268" s="511"/>
      <c r="M268" s="25"/>
      <c r="N268" s="7"/>
      <c r="O268" s="7"/>
      <c r="P268" s="16"/>
      <c r="Q268" s="16"/>
      <c r="U268" s="294"/>
      <c r="V268" s="74"/>
      <c r="W268" s="73"/>
      <c r="X268" s="95"/>
      <c r="Y268" s="95"/>
      <c r="Z268" s="95"/>
      <c r="AA268" s="96"/>
      <c r="AB268" s="95"/>
      <c r="AC268" s="119"/>
      <c r="AD268" s="95"/>
      <c r="AE268" s="95"/>
      <c r="AF268" s="95"/>
      <c r="AG268" s="95"/>
      <c r="AH268" s="95"/>
      <c r="AI268" s="95"/>
      <c r="AJ268" s="107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14"/>
      <c r="AV268" s="2"/>
      <c r="AW268" s="214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</row>
    <row r="269" spans="1:60" ht="10.8" customHeight="1">
      <c r="A269" s="296" t="s">
        <v>175</v>
      </c>
      <c r="B269" s="652" t="s">
        <v>74</v>
      </c>
      <c r="C269" s="653"/>
      <c r="D269" s="473">
        <f>D265+D255</f>
        <v>45.42</v>
      </c>
      <c r="E269" s="438">
        <f>E265+E255</f>
        <v>47.527999999999992</v>
      </c>
      <c r="F269" s="438">
        <f>F265+F255</f>
        <v>200.13299999999998</v>
      </c>
      <c r="G269" s="439">
        <f>G265+G255</f>
        <v>1408.7610000000002</v>
      </c>
      <c r="H269" s="194" t="s">
        <v>56</v>
      </c>
      <c r="I269" s="195" t="s">
        <v>57</v>
      </c>
      <c r="K269" s="509"/>
      <c r="L269" s="510"/>
      <c r="M269" s="509"/>
      <c r="N269" s="7"/>
      <c r="O269" s="7"/>
      <c r="P269" s="16"/>
      <c r="Q269" s="16"/>
      <c r="U269" s="94"/>
      <c r="V269" s="233"/>
      <c r="W269" s="84"/>
      <c r="X269" s="435"/>
      <c r="Y269" s="394"/>
      <c r="Z269" s="394"/>
      <c r="AA269" s="436"/>
      <c r="AB269" s="394"/>
      <c r="AC269" s="435"/>
      <c r="AD269" s="395"/>
      <c r="AE269" s="394"/>
      <c r="AF269" s="394"/>
      <c r="AG269" s="395"/>
      <c r="AH269" s="395"/>
      <c r="AI269" s="394"/>
      <c r="AJ269" s="394"/>
      <c r="AK269" s="2"/>
      <c r="AL269" s="2"/>
      <c r="AM269" s="2"/>
      <c r="AN269" s="2"/>
      <c r="AO269" s="456"/>
      <c r="AP269" s="2"/>
      <c r="AQ269" s="2"/>
      <c r="AR269" s="2"/>
      <c r="AS269" s="2"/>
      <c r="AT269" s="2"/>
      <c r="AU269" s="2"/>
      <c r="AV269" s="2"/>
      <c r="AW269" s="214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</row>
    <row r="270" spans="1:60" ht="10.8" customHeight="1">
      <c r="A270" s="223"/>
      <c r="B270" s="654" t="s">
        <v>58</v>
      </c>
      <c r="C270" s="655">
        <v>0.6</v>
      </c>
      <c r="D270" s="656">
        <v>46.2</v>
      </c>
      <c r="E270" s="306">
        <v>47.4</v>
      </c>
      <c r="F270" s="307">
        <v>201</v>
      </c>
      <c r="G270" s="308">
        <v>1410</v>
      </c>
      <c r="H270" s="309">
        <f>G270-G269</f>
        <v>1.2389999999998054</v>
      </c>
      <c r="I270" s="204" t="s">
        <v>59</v>
      </c>
      <c r="K270" s="509"/>
      <c r="L270" s="133"/>
      <c r="M270" s="509"/>
      <c r="N270" s="7"/>
      <c r="O270" s="7"/>
      <c r="P270" s="16"/>
      <c r="Q270" s="16"/>
      <c r="U270" s="2"/>
      <c r="V270" s="255"/>
      <c r="W270" s="2"/>
      <c r="X270" s="256"/>
      <c r="Y270" s="256"/>
      <c r="Z270" s="256"/>
      <c r="AA270" s="256"/>
      <c r="AB270" s="257"/>
      <c r="AC270" s="256"/>
      <c r="AD270" s="256"/>
      <c r="AE270" s="256"/>
      <c r="AF270" s="258"/>
      <c r="AG270" s="258"/>
      <c r="AH270" s="256"/>
      <c r="AI270" s="256"/>
      <c r="AJ270" s="259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</row>
    <row r="271" spans="1:60" ht="10.8" customHeight="1" thickBot="1">
      <c r="A271" s="205"/>
      <c r="B271" s="290" t="s">
        <v>60</v>
      </c>
      <c r="C271" s="657"/>
      <c r="D271" s="658">
        <v>-1.01</v>
      </c>
      <c r="E271" s="209">
        <v>0.16</v>
      </c>
      <c r="F271" s="209">
        <v>-0.26</v>
      </c>
      <c r="G271" s="210">
        <v>-0.05</v>
      </c>
      <c r="H271" s="311"/>
      <c r="I271" s="312"/>
      <c r="K271" s="659"/>
      <c r="L271" s="659"/>
      <c r="M271" s="660"/>
      <c r="N271" s="7"/>
      <c r="O271" s="7"/>
      <c r="U271" s="2"/>
      <c r="V271" s="2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2"/>
      <c r="AK271" s="2"/>
      <c r="AL271" s="72"/>
      <c r="AM271" s="5"/>
      <c r="AN271" s="84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</row>
    <row r="272" spans="1:60" ht="10.8" customHeight="1" thickBot="1">
      <c r="N272" s="7"/>
      <c r="O272" s="7"/>
      <c r="U272" s="179"/>
      <c r="V272" s="408"/>
      <c r="W272" s="7"/>
      <c r="X272" s="7"/>
      <c r="Y272" s="7"/>
      <c r="Z272" s="171"/>
      <c r="AA272" s="7"/>
      <c r="AB272" s="7"/>
      <c r="AC272" s="7"/>
      <c r="AD272" s="7"/>
      <c r="AE272" s="7"/>
      <c r="AF272" s="7"/>
      <c r="AG272" s="7"/>
      <c r="AH272" s="7"/>
      <c r="AI272" s="7"/>
      <c r="AJ272" s="2"/>
      <c r="AK272" s="2"/>
      <c r="AL272" s="84"/>
      <c r="AM272" s="5"/>
      <c r="AN272" s="84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</row>
    <row r="273" spans="1:60" ht="10.8" customHeight="1" thickBot="1">
      <c r="A273" s="87" t="s">
        <v>18</v>
      </c>
      <c r="B273" s="88"/>
      <c r="C273" s="89" t="s">
        <v>19</v>
      </c>
      <c r="D273" s="90" t="s">
        <v>20</v>
      </c>
      <c r="E273" s="90"/>
      <c r="F273" s="90"/>
      <c r="G273" s="91" t="s">
        <v>21</v>
      </c>
      <c r="H273" s="92" t="s">
        <v>22</v>
      </c>
      <c r="I273" s="93" t="s">
        <v>23</v>
      </c>
      <c r="N273" s="7"/>
      <c r="O273" s="7"/>
      <c r="U273" s="74"/>
      <c r="V273" s="2"/>
      <c r="W273" s="7"/>
      <c r="X273" s="2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2"/>
      <c r="AK273" s="2"/>
      <c r="AL273" s="72"/>
      <c r="AM273" s="5"/>
      <c r="AN273" s="215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</row>
    <row r="274" spans="1:60" ht="10.8" customHeight="1">
      <c r="A274" s="100" t="s">
        <v>24</v>
      </c>
      <c r="B274" s="101" t="s">
        <v>25</v>
      </c>
      <c r="C274" s="102" t="s">
        <v>26</v>
      </c>
      <c r="D274" s="103" t="s">
        <v>27</v>
      </c>
      <c r="E274" s="103" t="s">
        <v>28</v>
      </c>
      <c r="F274" s="103" t="s">
        <v>29</v>
      </c>
      <c r="G274" s="104" t="s">
        <v>30</v>
      </c>
      <c r="H274" s="105" t="s">
        <v>31</v>
      </c>
      <c r="I274" s="106" t="s">
        <v>32</v>
      </c>
      <c r="N274" s="7"/>
      <c r="O274" s="156"/>
      <c r="P274" s="156"/>
      <c r="Q274" s="156"/>
      <c r="R274" s="232"/>
      <c r="U274" s="72"/>
      <c r="V274" s="73"/>
      <c r="W274" s="94"/>
      <c r="X274" s="74"/>
      <c r="Y274" s="74"/>
      <c r="Z274" s="74"/>
      <c r="AA274" s="75"/>
      <c r="AB274" s="75"/>
      <c r="AC274" s="76"/>
      <c r="AD274" s="74"/>
      <c r="AE274" s="74"/>
      <c r="AF274" s="75"/>
      <c r="AG274" s="74"/>
      <c r="AH274" s="74"/>
      <c r="AI274" s="74"/>
      <c r="AJ274" s="74"/>
      <c r="AK274" s="2"/>
      <c r="AL274" s="72"/>
      <c r="AM274" s="5"/>
      <c r="AN274" s="84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</row>
    <row r="275" spans="1:60" ht="10.8" customHeight="1" thickBot="1">
      <c r="A275" s="108"/>
      <c r="B275" s="109"/>
      <c r="C275" s="110"/>
      <c r="D275" s="111" t="s">
        <v>33</v>
      </c>
      <c r="E275" s="111" t="s">
        <v>34</v>
      </c>
      <c r="F275" s="111" t="s">
        <v>35</v>
      </c>
      <c r="G275" s="112" t="s">
        <v>36</v>
      </c>
      <c r="H275" s="113" t="s">
        <v>37</v>
      </c>
      <c r="I275" s="114" t="s">
        <v>38</v>
      </c>
      <c r="N275" s="7"/>
      <c r="O275" s="7"/>
      <c r="U275" s="72"/>
      <c r="V275" s="2"/>
      <c r="W275" s="73"/>
      <c r="X275" s="415"/>
      <c r="Y275" s="415"/>
      <c r="Z275" s="415"/>
      <c r="AA275" s="415"/>
      <c r="AB275" s="415"/>
      <c r="AC275" s="415"/>
      <c r="AD275" s="415"/>
      <c r="AE275" s="415"/>
      <c r="AF275" s="415"/>
      <c r="AG275" s="415"/>
      <c r="AH275" s="415"/>
      <c r="AI275" s="415"/>
      <c r="AJ275" s="415"/>
      <c r="AK275" s="2"/>
      <c r="AL275" s="72"/>
      <c r="AM275" s="5"/>
      <c r="AN275" s="84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</row>
    <row r="276" spans="1:60" ht="10.8" customHeight="1">
      <c r="A276" s="565"/>
      <c r="B276" s="661" t="s">
        <v>39</v>
      </c>
      <c r="C276" s="314"/>
      <c r="D276" s="315"/>
      <c r="E276" s="316"/>
      <c r="F276" s="316"/>
      <c r="G276" s="128"/>
      <c r="H276" s="317"/>
      <c r="I276" s="130"/>
      <c r="N276" s="293"/>
      <c r="O276" s="7"/>
      <c r="U276" s="2"/>
      <c r="V276" s="83"/>
      <c r="W276" s="2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2"/>
      <c r="AK276" s="2"/>
      <c r="AL276" s="2"/>
      <c r="AM276" s="99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</row>
    <row r="277" spans="1:60" ht="10.8" customHeight="1">
      <c r="A277" s="227" t="s">
        <v>40</v>
      </c>
      <c r="B277" s="662" t="s">
        <v>75</v>
      </c>
      <c r="C277" s="174" t="s">
        <v>176</v>
      </c>
      <c r="D277" s="357">
        <v>14.84</v>
      </c>
      <c r="E277" s="176">
        <v>15.819000000000001</v>
      </c>
      <c r="F277" s="176">
        <v>49.606999999999999</v>
      </c>
      <c r="G277" s="322">
        <v>400.16</v>
      </c>
      <c r="H277" s="323">
        <v>63</v>
      </c>
      <c r="I277" s="663" t="s">
        <v>177</v>
      </c>
      <c r="N277" s="388"/>
      <c r="O277" s="7"/>
      <c r="U277" s="294"/>
      <c r="V277" s="74"/>
      <c r="W277" s="73"/>
      <c r="X277" s="95"/>
      <c r="Y277" s="95"/>
      <c r="Z277" s="95"/>
      <c r="AA277" s="96"/>
      <c r="AB277" s="95"/>
      <c r="AC277" s="95"/>
      <c r="AD277" s="95"/>
      <c r="AE277" s="95"/>
      <c r="AF277" s="95"/>
      <c r="AG277" s="95"/>
      <c r="AH277" s="95"/>
      <c r="AI277" s="95"/>
      <c r="AJ277" s="107"/>
      <c r="AK277" s="2"/>
      <c r="AL277" s="2"/>
      <c r="AM277" s="99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</row>
    <row r="278" spans="1:60" ht="10.8" customHeight="1">
      <c r="A278" s="248" t="s">
        <v>178</v>
      </c>
      <c r="B278" s="664" t="s">
        <v>179</v>
      </c>
      <c r="C278" s="464"/>
      <c r="D278" s="327"/>
      <c r="E278" s="336"/>
      <c r="F278" s="328"/>
      <c r="G278" s="329"/>
      <c r="H278" s="330"/>
      <c r="I278" s="665"/>
      <c r="N278" s="7"/>
      <c r="O278" s="7"/>
      <c r="U278" s="115"/>
      <c r="V278" s="310"/>
      <c r="W278" s="2"/>
      <c r="X278" s="74"/>
      <c r="Y278" s="74"/>
      <c r="Z278" s="74"/>
      <c r="AA278" s="75"/>
      <c r="AB278" s="75"/>
      <c r="AC278" s="76"/>
      <c r="AD278" s="74"/>
      <c r="AE278" s="74"/>
      <c r="AF278" s="75"/>
      <c r="AG278" s="74"/>
      <c r="AH278" s="74"/>
      <c r="AI278" s="74"/>
      <c r="AJ278" s="74"/>
      <c r="AK278" s="2"/>
      <c r="AL278" s="2"/>
      <c r="AM278" s="99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</row>
    <row r="279" spans="1:60" ht="10.8" customHeight="1">
      <c r="A279" s="262" t="s">
        <v>46</v>
      </c>
      <c r="B279" s="666" t="s">
        <v>79</v>
      </c>
      <c r="C279" s="334">
        <v>15</v>
      </c>
      <c r="D279" s="335">
        <v>3.5</v>
      </c>
      <c r="E279" s="336">
        <v>4.4000000000000004</v>
      </c>
      <c r="F279" s="328">
        <v>0</v>
      </c>
      <c r="G279" s="337">
        <v>53.8</v>
      </c>
      <c r="H279" s="330">
        <v>7</v>
      </c>
      <c r="I279" s="338" t="s">
        <v>80</v>
      </c>
      <c r="N279" s="7"/>
      <c r="O279" s="7"/>
      <c r="U279" s="123"/>
      <c r="V279" s="74"/>
      <c r="W279" s="94"/>
      <c r="X279" s="95"/>
      <c r="Y279" s="95"/>
      <c r="Z279" s="118"/>
      <c r="AA279" s="96"/>
      <c r="AB279" s="95"/>
      <c r="AC279" s="107"/>
      <c r="AD279" s="107"/>
      <c r="AE279" s="107"/>
      <c r="AF279" s="107"/>
      <c r="AG279" s="107"/>
      <c r="AH279" s="107"/>
      <c r="AI279" s="107"/>
      <c r="AJ279" s="107"/>
      <c r="AK279" s="2"/>
      <c r="AL279" s="2"/>
      <c r="AM279" s="99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</row>
    <row r="280" spans="1:60" ht="10.8" customHeight="1">
      <c r="A280" s="262"/>
      <c r="B280" s="161" t="s">
        <v>47</v>
      </c>
      <c r="C280" s="667">
        <v>200</v>
      </c>
      <c r="D280" s="163">
        <v>0.2</v>
      </c>
      <c r="E280" s="164">
        <v>0</v>
      </c>
      <c r="F280" s="164">
        <v>9.2430000000000003</v>
      </c>
      <c r="G280" s="165">
        <v>37.686</v>
      </c>
      <c r="H280" s="154">
        <v>66</v>
      </c>
      <c r="I280" s="142" t="s">
        <v>48</v>
      </c>
      <c r="N280" s="7"/>
      <c r="O280" s="7"/>
      <c r="U280" s="294"/>
      <c r="V280" s="74"/>
      <c r="W280" s="73"/>
      <c r="X280" s="95"/>
      <c r="Y280" s="95"/>
      <c r="Z280" s="95"/>
      <c r="AA280" s="96"/>
      <c r="AB280" s="95"/>
      <c r="AC280" s="95"/>
      <c r="AD280" s="95"/>
      <c r="AE280" s="95"/>
      <c r="AF280" s="95"/>
      <c r="AG280" s="95"/>
      <c r="AH280" s="95"/>
      <c r="AI280" s="95"/>
      <c r="AJ280" s="107"/>
      <c r="AK280" s="2"/>
      <c r="AL280" s="2"/>
      <c r="AM280" s="668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</row>
    <row r="281" spans="1:60" ht="10.8" customHeight="1">
      <c r="A281" s="265" t="s">
        <v>180</v>
      </c>
      <c r="B281" s="355" t="s">
        <v>50</v>
      </c>
      <c r="C281" s="229">
        <v>20</v>
      </c>
      <c r="D281" s="151">
        <v>0.77</v>
      </c>
      <c r="E281" s="152">
        <v>0.27500000000000002</v>
      </c>
      <c r="F281" s="152">
        <v>10.84</v>
      </c>
      <c r="G281" s="169">
        <v>48.914999999999999</v>
      </c>
      <c r="H281" s="323">
        <v>9</v>
      </c>
      <c r="I281" s="166" t="s">
        <v>51</v>
      </c>
      <c r="N281" s="7"/>
      <c r="O281" s="7"/>
      <c r="U281" s="294"/>
      <c r="V281" s="74"/>
      <c r="W281" s="73"/>
      <c r="X281" s="95"/>
      <c r="Y281" s="95"/>
      <c r="Z281" s="95"/>
      <c r="AA281" s="96"/>
      <c r="AB281" s="95"/>
      <c r="AC281" s="95"/>
      <c r="AD281" s="95"/>
      <c r="AE281" s="95"/>
      <c r="AF281" s="95"/>
      <c r="AG281" s="95"/>
      <c r="AH281" s="95"/>
      <c r="AI281" s="95"/>
      <c r="AJ281" s="107"/>
      <c r="AK281" s="2"/>
      <c r="AL281" s="72"/>
      <c r="AM281" s="5"/>
      <c r="AN281" s="215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</row>
    <row r="282" spans="1:60" ht="10.8" customHeight="1" thickBot="1">
      <c r="A282" s="669"/>
      <c r="B282" s="670" t="s">
        <v>53</v>
      </c>
      <c r="C282" s="183">
        <v>110</v>
      </c>
      <c r="D282" s="184">
        <v>0.44</v>
      </c>
      <c r="E282" s="185">
        <v>0.44</v>
      </c>
      <c r="F282" s="185">
        <v>10.78</v>
      </c>
      <c r="G282" s="186">
        <v>51.7</v>
      </c>
      <c r="H282" s="187">
        <v>75</v>
      </c>
      <c r="I282" s="188" t="s">
        <v>54</v>
      </c>
      <c r="N282" s="7"/>
      <c r="O282" s="7"/>
      <c r="U282" s="115"/>
      <c r="V282" s="83"/>
      <c r="W282" s="2"/>
      <c r="X282" s="480"/>
      <c r="Y282" s="480"/>
      <c r="Z282" s="480"/>
      <c r="AA282" s="480"/>
      <c r="AB282" s="7"/>
      <c r="AC282" s="7"/>
      <c r="AD282" s="7"/>
      <c r="AE282" s="7"/>
      <c r="AF282" s="7"/>
      <c r="AG282" s="7"/>
      <c r="AH282" s="7"/>
      <c r="AI282" s="7"/>
      <c r="AJ282" s="2"/>
      <c r="AK282" s="2"/>
      <c r="AL282" s="671"/>
      <c r="AM282" s="5"/>
      <c r="AN282" s="215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</row>
    <row r="283" spans="1:60" ht="10.8" customHeight="1">
      <c r="A283" s="189" t="s">
        <v>55</v>
      </c>
      <c r="C283" s="672">
        <f>C279+C280+C281+C282+170+10</f>
        <v>525</v>
      </c>
      <c r="D283" s="190">
        <f>SUM(D277:D282)</f>
        <v>19.75</v>
      </c>
      <c r="E283" s="191">
        <f>SUM(E277:E282)</f>
        <v>20.934000000000001</v>
      </c>
      <c r="F283" s="192">
        <f>SUM(F277:F282)</f>
        <v>80.47</v>
      </c>
      <c r="G283" s="193">
        <f>SUM(G277:G282)</f>
        <v>592.26100000000008</v>
      </c>
      <c r="H283" s="194" t="s">
        <v>56</v>
      </c>
      <c r="I283" s="195" t="s">
        <v>57</v>
      </c>
      <c r="N283" s="7"/>
      <c r="U283" s="72"/>
      <c r="V283" s="368"/>
      <c r="W283" s="426"/>
      <c r="X283" s="95"/>
      <c r="Y283" s="95"/>
      <c r="Z283" s="118"/>
      <c r="AA283" s="96"/>
      <c r="AB283" s="95"/>
      <c r="AC283" s="107"/>
      <c r="AD283" s="107"/>
      <c r="AE283" s="107"/>
      <c r="AF283" s="107"/>
      <c r="AG283" s="107"/>
      <c r="AH283" s="107"/>
      <c r="AI283" s="107"/>
      <c r="AJ283" s="95"/>
      <c r="AK283" s="2"/>
      <c r="AL283" s="72"/>
      <c r="AM283" s="5"/>
      <c r="AN283" s="84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</row>
    <row r="284" spans="1:60" ht="10.8" customHeight="1">
      <c r="A284" s="196"/>
      <c r="B284" s="197" t="s">
        <v>58</v>
      </c>
      <c r="C284" s="198">
        <v>0.25</v>
      </c>
      <c r="D284" s="305">
        <v>19.25</v>
      </c>
      <c r="E284" s="306">
        <v>19.75</v>
      </c>
      <c r="F284" s="307">
        <v>83.75</v>
      </c>
      <c r="G284" s="308">
        <v>587.5</v>
      </c>
      <c r="H284" s="650">
        <f>G284-G283</f>
        <v>-4.7610000000000809</v>
      </c>
      <c r="I284" s="204" t="s">
        <v>59</v>
      </c>
      <c r="N284" s="7"/>
      <c r="U284" s="115"/>
      <c r="V284" s="310"/>
      <c r="W284" s="426"/>
      <c r="X284" s="95"/>
      <c r="Y284" s="95"/>
      <c r="Z284" s="95"/>
      <c r="AA284" s="96"/>
      <c r="AB284" s="146"/>
      <c r="AC284" s="146"/>
      <c r="AD284" s="146"/>
      <c r="AE284" s="146"/>
      <c r="AF284" s="95"/>
      <c r="AG284" s="147"/>
      <c r="AH284" s="95"/>
      <c r="AI284" s="95"/>
      <c r="AJ284" s="107"/>
      <c r="AK284" s="2"/>
      <c r="AL284" s="122"/>
      <c r="AM284" s="5"/>
      <c r="AN284" s="84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</row>
    <row r="285" spans="1:60" ht="10.8" customHeight="1" thickBot="1">
      <c r="A285" s="205"/>
      <c r="B285" s="206" t="s">
        <v>60</v>
      </c>
      <c r="C285" s="207"/>
      <c r="D285" s="345">
        <v>0.65</v>
      </c>
      <c r="E285" s="346">
        <v>1.5</v>
      </c>
      <c r="F285" s="346">
        <v>-0.98</v>
      </c>
      <c r="G285" s="347">
        <v>0.2</v>
      </c>
      <c r="H285" s="211"/>
      <c r="I285" s="212"/>
      <c r="N285" s="7"/>
      <c r="O285" s="7"/>
      <c r="U285" s="72"/>
      <c r="V285" s="5"/>
      <c r="W285" s="94"/>
      <c r="X285" s="95"/>
      <c r="Y285" s="95"/>
      <c r="Z285" s="118"/>
      <c r="AA285" s="96"/>
      <c r="AB285" s="95"/>
      <c r="AC285" s="107"/>
      <c r="AD285" s="107"/>
      <c r="AE285" s="107"/>
      <c r="AF285" s="107"/>
      <c r="AG285" s="107"/>
      <c r="AH285" s="107"/>
      <c r="AI285" s="107"/>
      <c r="AJ285" s="107"/>
      <c r="AK285" s="2"/>
      <c r="AL285" s="2"/>
      <c r="AM285" s="99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</row>
    <row r="286" spans="1:60" ht="10.8" customHeight="1">
      <c r="A286" s="88"/>
      <c r="B286" s="418" t="s">
        <v>61</v>
      </c>
      <c r="C286" s="88"/>
      <c r="D286" s="219"/>
      <c r="E286" s="220"/>
      <c r="F286" s="220"/>
      <c r="G286" s="220"/>
      <c r="H286" s="222"/>
      <c r="I286" s="350"/>
      <c r="N286" s="7"/>
      <c r="O286" s="7"/>
      <c r="U286" s="72"/>
      <c r="V286" s="5"/>
      <c r="W286" s="94"/>
      <c r="X286" s="95"/>
      <c r="Y286" s="95"/>
      <c r="Z286" s="95"/>
      <c r="AA286" s="96"/>
      <c r="AB286" s="95"/>
      <c r="AC286" s="95"/>
      <c r="AD286" s="95"/>
      <c r="AE286" s="95"/>
      <c r="AF286" s="95"/>
      <c r="AG286" s="95"/>
      <c r="AH286" s="95"/>
      <c r="AI286" s="95"/>
      <c r="AJ286" s="107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</row>
    <row r="287" spans="1:60" ht="10.8" customHeight="1">
      <c r="A287" s="340"/>
      <c r="B287" s="673" t="s">
        <v>133</v>
      </c>
      <c r="C287" s="406">
        <v>60</v>
      </c>
      <c r="D287" s="674">
        <v>0.82499999999999996</v>
      </c>
      <c r="E287" s="444">
        <v>7.4999999999999997E-2</v>
      </c>
      <c r="F287" s="675">
        <v>2.9249999999999998</v>
      </c>
      <c r="G287" s="177">
        <v>15.375</v>
      </c>
      <c r="H287" s="226">
        <v>3</v>
      </c>
      <c r="I287" s="142" t="s">
        <v>134</v>
      </c>
      <c r="N287" s="7"/>
      <c r="O287" s="7"/>
      <c r="U287" s="132"/>
      <c r="V287" s="74"/>
      <c r="W287" s="73"/>
      <c r="X287" s="95"/>
      <c r="Y287" s="119"/>
      <c r="Z287" s="95"/>
      <c r="AA287" s="96"/>
      <c r="AB287" s="95"/>
      <c r="AC287" s="95"/>
      <c r="AD287" s="95"/>
      <c r="AE287" s="95"/>
      <c r="AF287" s="95"/>
      <c r="AG287" s="95"/>
      <c r="AH287" s="147"/>
      <c r="AI287" s="95"/>
      <c r="AJ287" s="107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</row>
    <row r="288" spans="1:60" ht="10.8" customHeight="1">
      <c r="A288" s="340"/>
      <c r="B288" s="676" t="s">
        <v>181</v>
      </c>
      <c r="C288" s="410">
        <v>200</v>
      </c>
      <c r="D288" s="151">
        <v>4.3920000000000003</v>
      </c>
      <c r="E288" s="152">
        <v>4.2160000000000002</v>
      </c>
      <c r="F288" s="152">
        <v>13.2</v>
      </c>
      <c r="G288" s="169">
        <v>108.4</v>
      </c>
      <c r="H288" s="226">
        <v>20</v>
      </c>
      <c r="I288" s="642" t="s">
        <v>182</v>
      </c>
      <c r="N288" s="7"/>
      <c r="O288" s="7"/>
      <c r="U288" s="72"/>
      <c r="V288" s="5"/>
      <c r="W288" s="94"/>
      <c r="X288" s="95"/>
      <c r="Y288" s="95"/>
      <c r="Z288" s="95"/>
      <c r="AA288" s="96"/>
      <c r="AB288" s="146"/>
      <c r="AC288" s="146"/>
      <c r="AD288" s="146"/>
      <c r="AE288" s="146"/>
      <c r="AF288" s="95"/>
      <c r="AG288" s="147"/>
      <c r="AH288" s="95"/>
      <c r="AI288" s="95"/>
      <c r="AJ288" s="107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</row>
    <row r="289" spans="1:60" ht="10.8" customHeight="1">
      <c r="A289" s="134" t="s">
        <v>40</v>
      </c>
      <c r="B289" s="493" t="s">
        <v>140</v>
      </c>
      <c r="C289" s="136">
        <v>180</v>
      </c>
      <c r="D289" s="503">
        <v>3.68</v>
      </c>
      <c r="E289" s="152">
        <v>5.76</v>
      </c>
      <c r="F289" s="504">
        <v>24.5</v>
      </c>
      <c r="G289" s="505">
        <v>164.67</v>
      </c>
      <c r="H289" s="430">
        <v>40</v>
      </c>
      <c r="I289" s="361" t="s">
        <v>141</v>
      </c>
      <c r="N289" s="7"/>
      <c r="O289" s="7"/>
      <c r="U289" s="72"/>
      <c r="V289" s="5"/>
      <c r="W289" s="94"/>
      <c r="X289" s="95"/>
      <c r="Y289" s="95"/>
      <c r="Z289" s="95"/>
      <c r="AA289" s="96"/>
      <c r="AB289" s="95"/>
      <c r="AC289" s="95"/>
      <c r="AD289" s="95"/>
      <c r="AE289" s="95"/>
      <c r="AF289" s="95"/>
      <c r="AG289" s="95"/>
      <c r="AH289" s="95"/>
      <c r="AI289" s="95"/>
      <c r="AJ289" s="107"/>
      <c r="AK289" s="72"/>
      <c r="AL289" s="420"/>
      <c r="AM289" s="420"/>
      <c r="AN289" s="420"/>
      <c r="AO289" s="158"/>
      <c r="AP289" s="213"/>
      <c r="AQ289" s="420"/>
      <c r="AR289" s="158"/>
      <c r="AS289" s="158"/>
      <c r="AT289" s="420"/>
      <c r="AU289" s="214"/>
      <c r="AV289" s="420"/>
      <c r="AW289" s="420"/>
      <c r="AX289" s="2"/>
      <c r="AY289" s="74"/>
      <c r="AZ289" s="2"/>
      <c r="BA289" s="2"/>
      <c r="BB289" s="2"/>
      <c r="BC289" s="2"/>
      <c r="BD289" s="2"/>
      <c r="BE289" s="2"/>
      <c r="BF289" s="2"/>
      <c r="BG289" s="2"/>
      <c r="BH289" s="2"/>
    </row>
    <row r="290" spans="1:60" ht="10.8" customHeight="1">
      <c r="A290" s="148" t="s">
        <v>178</v>
      </c>
      <c r="B290" s="677" t="s">
        <v>183</v>
      </c>
      <c r="C290" s="678" t="s">
        <v>184</v>
      </c>
      <c r="D290" s="151">
        <v>13.95</v>
      </c>
      <c r="E290" s="152">
        <v>16.12</v>
      </c>
      <c r="F290" s="152">
        <v>14.62</v>
      </c>
      <c r="G290" s="169">
        <v>259.36</v>
      </c>
      <c r="H290" s="360">
        <v>59</v>
      </c>
      <c r="I290" s="269" t="s">
        <v>185</v>
      </c>
      <c r="N290" s="7"/>
      <c r="O290" s="7"/>
      <c r="U290" s="294"/>
      <c r="V290" s="5"/>
      <c r="W290" s="73"/>
      <c r="X290" s="95"/>
      <c r="Y290" s="95"/>
      <c r="Z290" s="95"/>
      <c r="AA290" s="96"/>
      <c r="AB290" s="95"/>
      <c r="AC290" s="119"/>
      <c r="AD290" s="95"/>
      <c r="AE290" s="95"/>
      <c r="AF290" s="95"/>
      <c r="AG290" s="95"/>
      <c r="AH290" s="95"/>
      <c r="AI290" s="95"/>
      <c r="AJ290" s="107"/>
      <c r="AK290" s="72"/>
      <c r="AL290" s="420"/>
      <c r="AM290" s="420"/>
      <c r="AN290" s="420"/>
      <c r="AO290" s="420"/>
      <c r="AP290" s="420"/>
      <c r="AQ290" s="420"/>
      <c r="AR290" s="420"/>
      <c r="AS290" s="420"/>
      <c r="AT290" s="420"/>
      <c r="AU290" s="420"/>
      <c r="AV290" s="420"/>
      <c r="AW290" s="420"/>
      <c r="AX290" s="2"/>
      <c r="AY290" s="2"/>
      <c r="AZ290" s="426"/>
      <c r="BA290" s="2"/>
      <c r="BB290" s="2"/>
      <c r="BC290" s="2"/>
      <c r="BD290" s="2"/>
      <c r="BE290" s="2"/>
      <c r="BF290" s="2"/>
      <c r="BG290" s="2"/>
      <c r="BH290" s="2"/>
    </row>
    <row r="291" spans="1:60" ht="10.8" customHeight="1">
      <c r="A291" s="160" t="s">
        <v>46</v>
      </c>
      <c r="B291" s="679" t="s">
        <v>186</v>
      </c>
      <c r="C291" s="334">
        <v>200</v>
      </c>
      <c r="D291" s="320">
        <v>0.40699999999999997</v>
      </c>
      <c r="E291" s="267">
        <v>0.02</v>
      </c>
      <c r="F291" s="267">
        <v>27.588999999999999</v>
      </c>
      <c r="G291" s="177">
        <v>112.16200000000001</v>
      </c>
      <c r="H291" s="430">
        <v>73</v>
      </c>
      <c r="I291" s="230" t="s">
        <v>187</v>
      </c>
      <c r="N291" s="7"/>
      <c r="O291" s="7"/>
      <c r="U291" s="123"/>
      <c r="V291" s="233"/>
      <c r="W291" s="84"/>
      <c r="X291" s="394"/>
      <c r="Y291" s="395"/>
      <c r="Z291" s="435"/>
      <c r="AA291" s="395"/>
      <c r="AB291" s="435"/>
      <c r="AC291" s="435"/>
      <c r="AD291" s="395"/>
      <c r="AE291" s="435"/>
      <c r="AF291" s="436"/>
      <c r="AG291" s="436"/>
      <c r="AH291" s="395"/>
      <c r="AI291" s="435"/>
      <c r="AJ291" s="394"/>
      <c r="AK291" s="72"/>
      <c r="AL291" s="2"/>
      <c r="AM291" s="2"/>
      <c r="AN291" s="2"/>
      <c r="AO291" s="158"/>
      <c r="AP291" s="158"/>
      <c r="AQ291" s="2"/>
      <c r="AR291" s="158"/>
      <c r="AS291" s="158"/>
      <c r="AT291" s="2"/>
      <c r="AU291" s="5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</row>
    <row r="292" spans="1:60" ht="10.8" customHeight="1">
      <c r="A292" s="167" t="s">
        <v>180</v>
      </c>
      <c r="B292" s="443" t="s">
        <v>50</v>
      </c>
      <c r="C292" s="162">
        <v>40</v>
      </c>
      <c r="D292" s="151">
        <v>1.54</v>
      </c>
      <c r="E292" s="152">
        <v>0.55000000000000004</v>
      </c>
      <c r="F292" s="152">
        <v>21.68</v>
      </c>
      <c r="G292" s="169">
        <v>97.83</v>
      </c>
      <c r="H292" s="226">
        <v>9</v>
      </c>
      <c r="I292" s="166" t="s">
        <v>51</v>
      </c>
      <c r="K292" s="72"/>
      <c r="L292" s="5"/>
      <c r="M292" s="84"/>
      <c r="N292" s="7"/>
      <c r="O292" s="7"/>
      <c r="U292" s="2"/>
      <c r="V292" s="255"/>
      <c r="W292" s="2"/>
      <c r="X292" s="256"/>
      <c r="Y292" s="256"/>
      <c r="Z292" s="256"/>
      <c r="AA292" s="256"/>
      <c r="AB292" s="257"/>
      <c r="AC292" s="256"/>
      <c r="AD292" s="256"/>
      <c r="AE292" s="256"/>
      <c r="AF292" s="258"/>
      <c r="AG292" s="258"/>
      <c r="AH292" s="256"/>
      <c r="AI292" s="256"/>
      <c r="AJ292" s="259"/>
      <c r="AK292" s="72"/>
      <c r="AL292" s="242"/>
      <c r="AM292" s="243"/>
      <c r="AN292" s="244"/>
      <c r="AO292" s="245"/>
      <c r="AP292" s="246"/>
      <c r="AQ292" s="246"/>
      <c r="AR292" s="246"/>
      <c r="AS292" s="246"/>
      <c r="AT292" s="246"/>
      <c r="AU292" s="246"/>
      <c r="AV292" s="242"/>
      <c r="AW292" s="242"/>
      <c r="AX292" s="247"/>
      <c r="AY292" s="2"/>
      <c r="AZ292" s="2"/>
      <c r="BA292" s="2"/>
      <c r="BB292" s="2"/>
      <c r="BC292" s="2"/>
      <c r="BD292" s="2"/>
      <c r="BE292" s="2"/>
      <c r="BF292" s="2"/>
      <c r="BG292" s="2"/>
      <c r="BH292" s="2"/>
    </row>
    <row r="293" spans="1:60" ht="10.8" customHeight="1" thickBot="1">
      <c r="A293" s="181"/>
      <c r="B293" s="680" t="s">
        <v>52</v>
      </c>
      <c r="C293" s="319">
        <v>30</v>
      </c>
      <c r="D293" s="163">
        <v>1.6950000000000001</v>
      </c>
      <c r="E293" s="152">
        <v>0.45</v>
      </c>
      <c r="F293" s="152">
        <v>12.56</v>
      </c>
      <c r="G293" s="169">
        <v>61.07</v>
      </c>
      <c r="H293" s="277">
        <v>10</v>
      </c>
      <c r="I293" s="648" t="s">
        <v>51</v>
      </c>
      <c r="K293" s="16"/>
      <c r="L293" s="511"/>
      <c r="M293" s="16"/>
      <c r="N293" s="7"/>
      <c r="O293" s="7"/>
      <c r="U293" s="179"/>
      <c r="V293" s="681"/>
      <c r="W293" s="94"/>
      <c r="X293" s="95"/>
      <c r="Y293" s="95"/>
      <c r="Z293" s="682"/>
      <c r="AA293" s="96"/>
      <c r="AB293" s="95"/>
      <c r="AC293" s="95"/>
      <c r="AD293" s="95"/>
      <c r="AE293" s="95"/>
      <c r="AF293" s="95"/>
      <c r="AG293" s="95"/>
      <c r="AH293" s="95"/>
      <c r="AI293" s="95"/>
      <c r="AJ293" s="107"/>
      <c r="AK293" s="72"/>
      <c r="AL293" s="12"/>
      <c r="AM293" s="12"/>
      <c r="AN293" s="12"/>
      <c r="AO293" s="260"/>
      <c r="AP293" s="12"/>
      <c r="AQ293" s="12"/>
      <c r="AR293" s="12"/>
      <c r="AS293" s="12"/>
      <c r="AT293" s="12"/>
      <c r="AU293" s="12"/>
      <c r="AV293" s="12"/>
      <c r="AW293" s="12"/>
      <c r="AX293" s="12"/>
      <c r="AY293" s="2"/>
      <c r="AZ293" s="2"/>
      <c r="BA293" s="12"/>
      <c r="BB293" s="2"/>
      <c r="BC293" s="2"/>
      <c r="BD293" s="2"/>
      <c r="BE293" s="2"/>
      <c r="BF293" s="2"/>
      <c r="BG293" s="2"/>
      <c r="BH293" s="2"/>
    </row>
    <row r="294" spans="1:60" ht="10.8" customHeight="1">
      <c r="A294" s="279" t="s">
        <v>72</v>
      </c>
      <c r="B294" s="280"/>
      <c r="C294" s="683">
        <f>C287+C288+C289+C291+C292+C293+100+30</f>
        <v>840</v>
      </c>
      <c r="D294" s="282">
        <f>SUM(D287:D293)</f>
        <v>26.489000000000001</v>
      </c>
      <c r="E294" s="191">
        <f>SUM(E287:E293)</f>
        <v>27.190999999999999</v>
      </c>
      <c r="F294" s="283">
        <f>SUM(F287:F293)</f>
        <v>117.07400000000001</v>
      </c>
      <c r="G294" s="193">
        <f>SUM(G287:G293)</f>
        <v>818.86700000000019</v>
      </c>
      <c r="H294" s="194" t="s">
        <v>56</v>
      </c>
      <c r="I294" s="195" t="s">
        <v>57</v>
      </c>
      <c r="K294" s="72"/>
      <c r="L294" s="5"/>
      <c r="M294" s="84"/>
      <c r="N294" s="7"/>
      <c r="O294" s="7"/>
      <c r="U294" s="72"/>
      <c r="V294" s="73"/>
      <c r="W294" s="94"/>
      <c r="X294" s="74"/>
      <c r="Y294" s="74"/>
      <c r="Z294" s="74"/>
      <c r="AA294" s="75"/>
      <c r="AB294" s="75"/>
      <c r="AC294" s="76"/>
      <c r="AD294" s="74"/>
      <c r="AE294" s="74"/>
      <c r="AF294" s="75"/>
      <c r="AG294" s="74"/>
      <c r="AH294" s="74"/>
      <c r="AI294" s="74"/>
      <c r="AJ294" s="74"/>
      <c r="AK294" s="72"/>
      <c r="AL294" s="95"/>
      <c r="AM294" s="95"/>
      <c r="AN294" s="95"/>
      <c r="AO294" s="96"/>
      <c r="AP294" s="95"/>
      <c r="AQ294" s="95"/>
      <c r="AR294" s="95"/>
      <c r="AS294" s="95"/>
      <c r="AT294" s="95"/>
      <c r="AU294" s="95"/>
      <c r="AV294" s="95"/>
      <c r="AW294" s="95"/>
      <c r="AX294" s="115"/>
      <c r="AY294" s="2"/>
      <c r="AZ294" s="2"/>
      <c r="BA294" s="2"/>
      <c r="BB294" s="2"/>
      <c r="BC294" s="2"/>
      <c r="BD294" s="2"/>
      <c r="BE294" s="2"/>
      <c r="BF294" s="2"/>
      <c r="BG294" s="2"/>
      <c r="BH294" s="2"/>
    </row>
    <row r="295" spans="1:60" ht="10.8" customHeight="1">
      <c r="A295" s="287"/>
      <c r="B295" s="197" t="s">
        <v>58</v>
      </c>
      <c r="C295" s="471">
        <v>0.35</v>
      </c>
      <c r="D295" s="199">
        <v>26.95</v>
      </c>
      <c r="E295" s="200">
        <v>27.65</v>
      </c>
      <c r="F295" s="201">
        <v>117.25</v>
      </c>
      <c r="G295" s="202">
        <v>822.5</v>
      </c>
      <c r="H295" s="650">
        <f>G295-G294</f>
        <v>3.6329999999998108</v>
      </c>
      <c r="I295" s="204" t="s">
        <v>59</v>
      </c>
      <c r="K295" s="509"/>
      <c r="L295" s="5"/>
      <c r="M295" s="510"/>
      <c r="N295" s="7"/>
      <c r="U295" s="72"/>
      <c r="V295" s="2"/>
      <c r="W295" s="73"/>
      <c r="X295" s="415"/>
      <c r="Y295" s="415"/>
      <c r="Z295" s="415"/>
      <c r="AA295" s="415"/>
      <c r="AB295" s="415"/>
      <c r="AC295" s="415"/>
      <c r="AD295" s="415"/>
      <c r="AE295" s="415"/>
      <c r="AF295" s="415"/>
      <c r="AG295" s="415"/>
      <c r="AH295" s="415"/>
      <c r="AI295" s="415"/>
      <c r="AJ295" s="415"/>
      <c r="AK295" s="122"/>
      <c r="AL295" s="431"/>
      <c r="AM295" s="431"/>
      <c r="AN295" s="431"/>
      <c r="AO295" s="454"/>
      <c r="AP295" s="431"/>
      <c r="AQ295" s="431"/>
      <c r="AR295" s="431"/>
      <c r="AS295" s="431"/>
      <c r="AT295" s="432"/>
      <c r="AU295" s="432"/>
      <c r="AV295" s="431"/>
      <c r="AW295" s="431"/>
      <c r="AX295" s="431"/>
      <c r="AY295" s="2"/>
      <c r="AZ295" s="2"/>
      <c r="BA295" s="2"/>
      <c r="BB295" s="2"/>
      <c r="BC295" s="2"/>
      <c r="BD295" s="2"/>
      <c r="BE295" s="2"/>
      <c r="BF295" s="2"/>
      <c r="BG295" s="2"/>
      <c r="BH295" s="2"/>
    </row>
    <row r="296" spans="1:60" ht="10.8" customHeight="1" thickBot="1">
      <c r="A296" s="205"/>
      <c r="B296" s="290" t="s">
        <v>60</v>
      </c>
      <c r="C296" s="207"/>
      <c r="D296" s="208">
        <f>(D294*100/D411)-35</f>
        <v>-0.59870129870130029</v>
      </c>
      <c r="E296" s="209">
        <f>(E294*100/E411)-35</f>
        <v>-0.58101265822784853</v>
      </c>
      <c r="F296" s="209">
        <f>(F294*100/F411)-35</f>
        <v>-5.253731343282908E-2</v>
      </c>
      <c r="G296" s="210">
        <f>(G294*100/G411)-35</f>
        <v>-0.15459574468084725</v>
      </c>
      <c r="H296" s="651"/>
      <c r="I296" s="212"/>
      <c r="K296" s="25"/>
      <c r="L296" s="511"/>
      <c r="M296" s="25"/>
      <c r="N296" s="7"/>
      <c r="O296" s="7"/>
      <c r="U296" s="2"/>
      <c r="V296" s="83"/>
      <c r="W296" s="2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2"/>
      <c r="AK296" s="98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</row>
    <row r="297" spans="1:60" ht="10.8" customHeight="1">
      <c r="A297" s="296" t="s">
        <v>188</v>
      </c>
      <c r="B297" s="280" t="s">
        <v>74</v>
      </c>
      <c r="C297" s="297"/>
      <c r="D297" s="437">
        <f>D294+D283</f>
        <v>46.239000000000004</v>
      </c>
      <c r="E297" s="438">
        <f>E294+E283</f>
        <v>48.125</v>
      </c>
      <c r="F297" s="438">
        <f>F294+F283</f>
        <v>197.54400000000001</v>
      </c>
      <c r="G297" s="439">
        <f>G294+G283</f>
        <v>1411.1280000000002</v>
      </c>
      <c r="H297" s="194" t="s">
        <v>56</v>
      </c>
      <c r="I297" s="195" t="s">
        <v>57</v>
      </c>
      <c r="K297" s="625"/>
      <c r="L297" s="626"/>
      <c r="M297" s="625"/>
      <c r="N297" s="7"/>
      <c r="O297" s="7"/>
      <c r="U297" s="72"/>
      <c r="V297" s="5"/>
      <c r="W297" s="94"/>
      <c r="X297" s="95"/>
      <c r="Y297" s="95"/>
      <c r="Z297" s="95"/>
      <c r="AA297" s="96"/>
      <c r="AB297" s="146"/>
      <c r="AC297" s="146"/>
      <c r="AD297" s="146"/>
      <c r="AE297" s="146"/>
      <c r="AF297" s="95"/>
      <c r="AG297" s="147"/>
      <c r="AH297" s="95"/>
      <c r="AI297" s="95"/>
      <c r="AJ297" s="97"/>
      <c r="AK297" s="94"/>
      <c r="AL297" s="2"/>
      <c r="AM297" s="2"/>
      <c r="AN297" s="2"/>
      <c r="AO297" s="2"/>
      <c r="AP297" s="2"/>
      <c r="AQ297" s="2"/>
      <c r="AR297" s="2"/>
      <c r="AS297" s="2"/>
      <c r="AT297" s="2"/>
      <c r="AU297" s="214"/>
      <c r="AV297" s="2"/>
      <c r="AW297" s="214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</row>
    <row r="298" spans="1:60" ht="10.8" customHeight="1">
      <c r="A298" s="302"/>
      <c r="B298" s="303" t="s">
        <v>58</v>
      </c>
      <c r="C298" s="304">
        <v>0.6</v>
      </c>
      <c r="D298" s="305">
        <v>46.2</v>
      </c>
      <c r="E298" s="306">
        <v>47.4</v>
      </c>
      <c r="F298" s="307">
        <v>201</v>
      </c>
      <c r="G298" s="308">
        <v>1410</v>
      </c>
      <c r="H298" s="650">
        <f>G298-G297</f>
        <v>-1.1280000000001564</v>
      </c>
      <c r="I298" s="204" t="s">
        <v>59</v>
      </c>
      <c r="N298" s="7"/>
      <c r="O298" s="7"/>
      <c r="U298" s="367"/>
      <c r="V298" s="5"/>
      <c r="W298" s="73"/>
      <c r="X298" s="95"/>
      <c r="Y298" s="95"/>
      <c r="Z298" s="95"/>
      <c r="AA298" s="96"/>
      <c r="AB298" s="95"/>
      <c r="AC298" s="95"/>
      <c r="AD298" s="95"/>
      <c r="AE298" s="95"/>
      <c r="AF298" s="95"/>
      <c r="AG298" s="95"/>
      <c r="AH298" s="95"/>
      <c r="AI298" s="95"/>
      <c r="AJ298" s="107"/>
      <c r="AK298" s="72"/>
      <c r="AL298" s="2"/>
      <c r="AM298" s="2"/>
      <c r="AN298" s="2"/>
      <c r="AO298" s="456"/>
      <c r="AP298" s="2"/>
      <c r="AQ298" s="2"/>
      <c r="AR298" s="2"/>
      <c r="AS298" s="2"/>
      <c r="AT298" s="2"/>
      <c r="AU298" s="2"/>
      <c r="AV298" s="2"/>
      <c r="AW298" s="214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</row>
    <row r="299" spans="1:60" ht="10.8" customHeight="1" thickBot="1">
      <c r="A299" s="205"/>
      <c r="B299" s="290" t="s">
        <v>60</v>
      </c>
      <c r="C299" s="207"/>
      <c r="D299" s="208">
        <v>-0.6</v>
      </c>
      <c r="E299" s="209">
        <v>-0.57999999999999996</v>
      </c>
      <c r="F299" s="209">
        <v>-0.05</v>
      </c>
      <c r="G299" s="210">
        <v>-0.15</v>
      </c>
      <c r="H299" s="311"/>
      <c r="I299" s="312"/>
      <c r="N299" s="7"/>
      <c r="O299" s="7"/>
      <c r="U299" s="115"/>
      <c r="V299" s="368"/>
      <c r="W299" s="2"/>
      <c r="X299" s="74"/>
      <c r="Y299" s="74"/>
      <c r="Z299" s="74"/>
      <c r="AA299" s="75"/>
      <c r="AB299" s="75"/>
      <c r="AC299" s="76"/>
      <c r="AD299" s="74"/>
      <c r="AE299" s="74"/>
      <c r="AF299" s="75"/>
      <c r="AG299" s="74"/>
      <c r="AH299" s="74"/>
      <c r="AI299" s="74"/>
      <c r="AJ299" s="74"/>
      <c r="AK299" s="7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</row>
    <row r="300" spans="1:60" ht="10.8" customHeight="1">
      <c r="N300" s="7"/>
      <c r="O300" s="7"/>
      <c r="U300" s="72"/>
      <c r="V300" s="74"/>
      <c r="W300" s="426"/>
      <c r="X300" s="95"/>
      <c r="Y300" s="95"/>
      <c r="Z300" s="118"/>
      <c r="AA300" s="96"/>
      <c r="AB300" s="95"/>
      <c r="AC300" s="107"/>
      <c r="AD300" s="107"/>
      <c r="AE300" s="107"/>
      <c r="AF300" s="107"/>
      <c r="AG300" s="107"/>
      <c r="AH300" s="107"/>
      <c r="AI300" s="107"/>
      <c r="AJ300" s="107"/>
      <c r="AK300" s="7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</row>
    <row r="301" spans="1:60" ht="10.8" customHeight="1">
      <c r="N301" s="7"/>
      <c r="O301" s="7"/>
      <c r="U301" s="72"/>
      <c r="V301" s="74"/>
      <c r="W301" s="426"/>
      <c r="X301" s="95"/>
      <c r="Y301" s="95"/>
      <c r="Z301" s="118"/>
      <c r="AA301" s="96"/>
      <c r="AB301" s="95"/>
      <c r="AC301" s="107"/>
      <c r="AD301" s="107"/>
      <c r="AE301" s="107"/>
      <c r="AF301" s="107"/>
      <c r="AG301" s="107"/>
      <c r="AH301" s="107"/>
      <c r="AI301" s="107"/>
      <c r="AJ301" s="107"/>
      <c r="AK301" s="7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</row>
    <row r="302" spans="1:60" ht="10.8" customHeight="1">
      <c r="N302" s="7"/>
      <c r="O302" s="7"/>
      <c r="U302" s="72"/>
      <c r="V302" s="74"/>
      <c r="W302" s="426"/>
      <c r="X302" s="95"/>
      <c r="Y302" s="95"/>
      <c r="Z302" s="118"/>
      <c r="AA302" s="96"/>
      <c r="AB302" s="95"/>
      <c r="AC302" s="107"/>
      <c r="AD302" s="107"/>
      <c r="AE302" s="107"/>
      <c r="AF302" s="107"/>
      <c r="AG302" s="107"/>
      <c r="AH302" s="107"/>
      <c r="AI302" s="107"/>
      <c r="AJ302" s="107"/>
      <c r="AK302" s="7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</row>
    <row r="303" spans="1:60" ht="10.8" customHeight="1">
      <c r="N303" s="7"/>
      <c r="O303" s="7"/>
      <c r="U303" s="72"/>
      <c r="V303" s="74"/>
      <c r="W303" s="426"/>
      <c r="X303" s="95"/>
      <c r="Y303" s="95"/>
      <c r="Z303" s="118"/>
      <c r="AA303" s="96"/>
      <c r="AB303" s="95"/>
      <c r="AC303" s="107"/>
      <c r="AD303" s="107"/>
      <c r="AE303" s="107"/>
      <c r="AF303" s="107"/>
      <c r="AG303" s="107"/>
      <c r="AH303" s="107"/>
      <c r="AI303" s="107"/>
      <c r="AJ303" s="107"/>
      <c r="AK303" s="7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</row>
    <row r="304" spans="1:60" ht="10.8" customHeight="1">
      <c r="N304" s="7"/>
      <c r="O304" s="7"/>
      <c r="U304" s="72"/>
      <c r="V304" s="74"/>
      <c r="W304" s="426"/>
      <c r="X304" s="95"/>
      <c r="Y304" s="95"/>
      <c r="Z304" s="118"/>
      <c r="AA304" s="96"/>
      <c r="AB304" s="95"/>
      <c r="AC304" s="107"/>
      <c r="AD304" s="107"/>
      <c r="AE304" s="107"/>
      <c r="AF304" s="107"/>
      <c r="AG304" s="107"/>
      <c r="AH304" s="107"/>
      <c r="AI304" s="107"/>
      <c r="AJ304" s="107"/>
      <c r="AK304" s="7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</row>
    <row r="305" spans="1:60" ht="10.8" customHeight="1">
      <c r="N305" s="7"/>
      <c r="O305" s="7"/>
      <c r="U305" s="72"/>
      <c r="V305" s="74"/>
      <c r="W305" s="426"/>
      <c r="X305" s="95"/>
      <c r="Y305" s="95"/>
      <c r="Z305" s="118"/>
      <c r="AA305" s="96"/>
      <c r="AB305" s="95"/>
      <c r="AC305" s="107"/>
      <c r="AD305" s="107"/>
      <c r="AE305" s="107"/>
      <c r="AF305" s="107"/>
      <c r="AG305" s="107"/>
      <c r="AH305" s="107"/>
      <c r="AI305" s="107"/>
      <c r="AJ305" s="107"/>
      <c r="AK305" s="7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</row>
    <row r="306" spans="1:60" ht="10.8" customHeight="1">
      <c r="N306" s="7"/>
      <c r="O306" s="7"/>
      <c r="U306" s="72"/>
      <c r="V306" s="74"/>
      <c r="W306" s="426"/>
      <c r="X306" s="95"/>
      <c r="Y306" s="95"/>
      <c r="Z306" s="118"/>
      <c r="AA306" s="96"/>
      <c r="AB306" s="95"/>
      <c r="AC306" s="107"/>
      <c r="AD306" s="107"/>
      <c r="AE306" s="107"/>
      <c r="AF306" s="107"/>
      <c r="AG306" s="107"/>
      <c r="AH306" s="107"/>
      <c r="AI306" s="107"/>
      <c r="AJ306" s="107"/>
      <c r="AK306" s="7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</row>
    <row r="307" spans="1:60" ht="10.8" customHeight="1">
      <c r="N307" s="7"/>
      <c r="O307" s="7"/>
      <c r="U307" s="72"/>
      <c r="V307" s="74"/>
      <c r="W307" s="426"/>
      <c r="X307" s="95"/>
      <c r="Y307" s="95"/>
      <c r="Z307" s="118"/>
      <c r="AA307" s="96"/>
      <c r="AB307" s="95"/>
      <c r="AC307" s="107"/>
      <c r="AD307" s="107"/>
      <c r="AE307" s="107"/>
      <c r="AF307" s="107"/>
      <c r="AG307" s="107"/>
      <c r="AH307" s="107"/>
      <c r="AI307" s="107"/>
      <c r="AJ307" s="107"/>
      <c r="AK307" s="7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</row>
    <row r="308" spans="1:60" ht="10.8" customHeight="1">
      <c r="N308" s="7"/>
      <c r="O308" s="7"/>
      <c r="U308" s="72"/>
      <c r="V308" s="74"/>
      <c r="W308" s="426"/>
      <c r="X308" s="95"/>
      <c r="Y308" s="95"/>
      <c r="Z308" s="118"/>
      <c r="AA308" s="96"/>
      <c r="AB308" s="95"/>
      <c r="AC308" s="107"/>
      <c r="AD308" s="107"/>
      <c r="AE308" s="107"/>
      <c r="AF308" s="107"/>
      <c r="AG308" s="107"/>
      <c r="AH308" s="107"/>
      <c r="AI308" s="107"/>
      <c r="AJ308" s="107"/>
      <c r="AK308" s="7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</row>
    <row r="309" spans="1:60" ht="17.399999999999999" customHeight="1">
      <c r="A309" s="381"/>
      <c r="B309" s="381"/>
      <c r="C309" s="382" t="s">
        <v>13</v>
      </c>
      <c r="D309" s="381"/>
      <c r="E309" s="381"/>
      <c r="F309" s="383"/>
      <c r="G309" s="381"/>
      <c r="H309" s="381"/>
      <c r="I309" s="381"/>
      <c r="N309" s="7"/>
      <c r="O309" s="7"/>
      <c r="U309" s="294"/>
      <c r="V309" s="74"/>
      <c r="W309" s="73"/>
      <c r="X309" s="95"/>
      <c r="Y309" s="95"/>
      <c r="Z309" s="95"/>
      <c r="AA309" s="96"/>
      <c r="AB309" s="95"/>
      <c r="AC309" s="95"/>
      <c r="AD309" s="95"/>
      <c r="AE309" s="95"/>
      <c r="AF309" s="95"/>
      <c r="AG309" s="95"/>
      <c r="AH309" s="95"/>
      <c r="AI309" s="95"/>
      <c r="AJ309" s="107"/>
      <c r="AK309" s="12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</row>
    <row r="310" spans="1:60" ht="17.399999999999999" customHeight="1">
      <c r="A310" s="849" t="s">
        <v>14</v>
      </c>
      <c r="B310" s="849"/>
      <c r="C310" s="849"/>
      <c r="D310" s="849"/>
      <c r="E310" s="849"/>
      <c r="F310" s="849"/>
      <c r="G310" s="849"/>
      <c r="H310" s="849"/>
      <c r="I310" s="849"/>
      <c r="J310" s="849"/>
      <c r="N310" s="7"/>
      <c r="O310" s="7"/>
      <c r="U310" s="294"/>
      <c r="V310" s="74"/>
      <c r="W310" s="73"/>
      <c r="X310" s="95"/>
      <c r="Y310" s="95"/>
      <c r="Z310" s="95"/>
      <c r="AA310" s="96"/>
      <c r="AB310" s="95"/>
      <c r="AC310" s="95"/>
      <c r="AD310" s="95"/>
      <c r="AE310" s="95"/>
      <c r="AF310" s="95"/>
      <c r="AG310" s="95"/>
      <c r="AH310" s="95"/>
      <c r="AI310" s="95"/>
      <c r="AJ310" s="107"/>
      <c r="AK310" s="94"/>
      <c r="AL310" s="72"/>
      <c r="AM310" s="5"/>
      <c r="AN310" s="84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</row>
    <row r="311" spans="1:60" ht="17.399999999999999" customHeight="1" thickBot="1">
      <c r="A311" s="82" t="s">
        <v>15</v>
      </c>
      <c r="B311" s="36"/>
      <c r="C311" s="80" t="s">
        <v>160</v>
      </c>
      <c r="D311"/>
      <c r="F311" s="79" t="s">
        <v>17</v>
      </c>
      <c r="G311" s="386"/>
      <c r="H311" s="82"/>
      <c r="I311" s="82"/>
      <c r="N311" s="7"/>
      <c r="O311" s="7"/>
      <c r="U311" s="115"/>
      <c r="V311" s="83"/>
      <c r="W311" s="2"/>
      <c r="X311" s="95"/>
      <c r="Y311" s="95"/>
      <c r="Z311" s="95"/>
      <c r="AA311" s="96"/>
      <c r="AB311" s="95"/>
      <c r="AC311" s="95"/>
      <c r="AD311" s="95"/>
      <c r="AE311" s="95"/>
      <c r="AF311" s="95"/>
      <c r="AG311" s="95"/>
      <c r="AH311" s="95"/>
      <c r="AI311" s="95"/>
      <c r="AJ311" s="107"/>
      <c r="AK311" s="72"/>
      <c r="AL311" s="420"/>
      <c r="AM311" s="684"/>
      <c r="AN311" s="420"/>
      <c r="AO311" s="158"/>
      <c r="AP311" s="213"/>
      <c r="AQ311" s="420"/>
      <c r="AR311" s="158"/>
      <c r="AS311" s="158"/>
      <c r="AT311" s="420"/>
      <c r="AU311" s="214"/>
      <c r="AV311" s="420"/>
      <c r="AW311" s="420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</row>
    <row r="312" spans="1:60" ht="10.8" customHeight="1" thickBot="1">
      <c r="A312" s="87" t="s">
        <v>18</v>
      </c>
      <c r="B312" s="88"/>
      <c r="C312" s="89" t="s">
        <v>19</v>
      </c>
      <c r="D312" s="90" t="s">
        <v>20</v>
      </c>
      <c r="E312" s="90"/>
      <c r="F312" s="90"/>
      <c r="G312" s="91" t="s">
        <v>21</v>
      </c>
      <c r="H312" s="92" t="s">
        <v>22</v>
      </c>
      <c r="I312" s="93" t="s">
        <v>23</v>
      </c>
      <c r="N312" s="293"/>
      <c r="O312" s="7"/>
      <c r="U312" s="294"/>
      <c r="V312" s="5"/>
      <c r="W312" s="73"/>
      <c r="X312" s="95"/>
      <c r="Y312" s="95"/>
      <c r="Z312" s="95"/>
      <c r="AA312" s="96"/>
      <c r="AB312" s="95"/>
      <c r="AC312" s="95"/>
      <c r="AD312" s="95"/>
      <c r="AE312" s="95"/>
      <c r="AF312" s="95"/>
      <c r="AG312" s="95"/>
      <c r="AH312" s="95"/>
      <c r="AI312" s="95"/>
      <c r="AJ312" s="107"/>
      <c r="AK312" s="369"/>
      <c r="AL312" s="420"/>
      <c r="AM312" s="420"/>
      <c r="AN312" s="420"/>
      <c r="AO312" s="420"/>
      <c r="AP312" s="420"/>
      <c r="AQ312" s="420"/>
      <c r="AR312" s="420"/>
      <c r="AS312" s="420"/>
      <c r="AT312" s="420"/>
      <c r="AU312" s="420"/>
      <c r="AV312" s="420"/>
      <c r="AW312" s="420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</row>
    <row r="313" spans="1:60" ht="10.8" customHeight="1">
      <c r="A313" s="100" t="s">
        <v>24</v>
      </c>
      <c r="B313" s="101" t="s">
        <v>25</v>
      </c>
      <c r="C313" s="102" t="s">
        <v>26</v>
      </c>
      <c r="D313" s="103" t="s">
        <v>27</v>
      </c>
      <c r="E313" s="103" t="s">
        <v>28</v>
      </c>
      <c r="F313" s="103" t="s">
        <v>29</v>
      </c>
      <c r="G313" s="104" t="s">
        <v>30</v>
      </c>
      <c r="H313" s="105" t="s">
        <v>31</v>
      </c>
      <c r="I313" s="106" t="s">
        <v>32</v>
      </c>
      <c r="N313" s="388"/>
      <c r="O313" s="7"/>
      <c r="U313" s="115"/>
      <c r="V313" s="5"/>
      <c r="W313" s="426"/>
      <c r="X313" s="95"/>
      <c r="Y313" s="95"/>
      <c r="Z313" s="118"/>
      <c r="AA313" s="96"/>
      <c r="AB313" s="95"/>
      <c r="AC313" s="107"/>
      <c r="AD313" s="107"/>
      <c r="AE313" s="107"/>
      <c r="AF313" s="107"/>
      <c r="AG313" s="107"/>
      <c r="AH313" s="107"/>
      <c r="AI313" s="107"/>
      <c r="AJ313" s="107"/>
      <c r="AK313" s="97"/>
      <c r="AL313" s="2"/>
      <c r="AM313" s="2"/>
      <c r="AN313" s="2"/>
      <c r="AO313" s="158"/>
      <c r="AP313" s="158"/>
      <c r="AQ313" s="2"/>
      <c r="AR313" s="158"/>
      <c r="AS313" s="158"/>
      <c r="AT313" s="2"/>
      <c r="AU313" s="5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</row>
    <row r="314" spans="1:60" ht="10.8" customHeight="1" thickBot="1">
      <c r="A314" s="108"/>
      <c r="B314" s="109"/>
      <c r="C314" s="110"/>
      <c r="D314" s="111" t="s">
        <v>33</v>
      </c>
      <c r="E314" s="111" t="s">
        <v>34</v>
      </c>
      <c r="F314" s="111" t="s">
        <v>35</v>
      </c>
      <c r="G314" s="112" t="s">
        <v>36</v>
      </c>
      <c r="H314" s="113" t="s">
        <v>37</v>
      </c>
      <c r="I314" s="114" t="s">
        <v>38</v>
      </c>
      <c r="N314" s="7"/>
      <c r="O314" s="7"/>
      <c r="U314" s="115"/>
      <c r="V314" s="74"/>
      <c r="W314" s="624"/>
      <c r="X314" s="95"/>
      <c r="Y314" s="95"/>
      <c r="Z314" s="118"/>
      <c r="AA314" s="96"/>
      <c r="AB314" s="95"/>
      <c r="AC314" s="107"/>
      <c r="AD314" s="107"/>
      <c r="AE314" s="107"/>
      <c r="AF314" s="107"/>
      <c r="AG314" s="107"/>
      <c r="AH314" s="107"/>
      <c r="AI314" s="107"/>
      <c r="AJ314" s="107"/>
      <c r="AK314" s="72"/>
      <c r="AL314" s="242"/>
      <c r="AM314" s="243"/>
      <c r="AN314" s="244"/>
      <c r="AO314" s="245"/>
      <c r="AP314" s="246"/>
      <c r="AQ314" s="246"/>
      <c r="AR314" s="246"/>
      <c r="AS314" s="246"/>
      <c r="AT314" s="246"/>
      <c r="AU314" s="246"/>
      <c r="AV314" s="242"/>
      <c r="AW314" s="242"/>
      <c r="AX314" s="247"/>
      <c r="AY314" s="2"/>
      <c r="AZ314" s="2"/>
      <c r="BA314" s="2"/>
      <c r="BB314" s="2"/>
      <c r="BC314" s="2"/>
      <c r="BD314" s="2"/>
      <c r="BE314" s="2"/>
      <c r="BF314" s="2"/>
      <c r="BG314" s="2"/>
      <c r="BH314" s="2"/>
    </row>
    <row r="315" spans="1:60" ht="10.8" customHeight="1">
      <c r="A315" s="88"/>
      <c r="B315" s="398" t="s">
        <v>39</v>
      </c>
      <c r="C315" s="314"/>
      <c r="D315" s="126"/>
      <c r="E315" s="127"/>
      <c r="F315" s="127"/>
      <c r="G315" s="399"/>
      <c r="H315" s="129"/>
      <c r="I315" s="130"/>
      <c r="N315" s="7"/>
      <c r="O315" s="7"/>
      <c r="U315" s="132"/>
      <c r="V315" s="5"/>
      <c r="W315" s="73"/>
      <c r="X315" s="95"/>
      <c r="Y315" s="95"/>
      <c r="Z315" s="95"/>
      <c r="AA315" s="96"/>
      <c r="AB315" s="118"/>
      <c r="AC315" s="119"/>
      <c r="AD315" s="119"/>
      <c r="AE315" s="119"/>
      <c r="AF315" s="119"/>
      <c r="AG315" s="119"/>
      <c r="AH315" s="119"/>
      <c r="AI315" s="119"/>
      <c r="AJ315" s="97"/>
      <c r="AK315" s="72"/>
      <c r="AL315" s="12"/>
      <c r="AM315" s="12"/>
      <c r="AN315" s="12"/>
      <c r="AO315" s="260"/>
      <c r="AP315" s="12"/>
      <c r="AQ315" s="12"/>
      <c r="AR315" s="12"/>
      <c r="AS315" s="12"/>
      <c r="AT315" s="12"/>
      <c r="AU315" s="12"/>
      <c r="AV315" s="12"/>
      <c r="AW315" s="12"/>
      <c r="AX315" s="12"/>
      <c r="AY315" s="2"/>
      <c r="AZ315" s="2"/>
      <c r="BA315" s="2"/>
      <c r="BB315" s="2"/>
      <c r="BC315" s="2"/>
      <c r="BD315" s="2"/>
      <c r="BE315" s="2"/>
      <c r="BF315" s="2"/>
      <c r="BG315" s="2"/>
      <c r="BH315" s="2"/>
    </row>
    <row r="316" spans="1:60" ht="10.8" customHeight="1">
      <c r="A316" s="134" t="s">
        <v>40</v>
      </c>
      <c r="B316" s="333" t="s">
        <v>189</v>
      </c>
      <c r="C316" s="410" t="s">
        <v>190</v>
      </c>
      <c r="D316" s="163">
        <v>8.4700000000000006</v>
      </c>
      <c r="E316" s="164">
        <v>10.695</v>
      </c>
      <c r="F316" s="164">
        <v>31.689</v>
      </c>
      <c r="G316" s="169">
        <v>252.89099999999999</v>
      </c>
      <c r="H316" s="154">
        <v>45</v>
      </c>
      <c r="I316" s="142" t="s">
        <v>191</v>
      </c>
      <c r="N316" s="7"/>
      <c r="O316" s="7"/>
      <c r="U316" s="72"/>
      <c r="V316" s="5"/>
      <c r="W316" s="94"/>
      <c r="X316" s="95"/>
      <c r="Y316" s="95"/>
      <c r="Z316" s="95"/>
      <c r="AA316" s="96"/>
      <c r="AB316" s="146"/>
      <c r="AC316" s="146"/>
      <c r="AD316" s="146"/>
      <c r="AE316" s="146"/>
      <c r="AF316" s="95"/>
      <c r="AG316" s="147"/>
      <c r="AH316" s="95"/>
      <c r="AI316" s="95"/>
      <c r="AJ316" s="107"/>
      <c r="AK316" s="72"/>
      <c r="AL316" s="95"/>
      <c r="AM316" s="95"/>
      <c r="AN316" s="118"/>
      <c r="AO316" s="96"/>
      <c r="AP316" s="95"/>
      <c r="AQ316" s="107"/>
      <c r="AR316" s="107"/>
      <c r="AS316" s="107"/>
      <c r="AT316" s="107"/>
      <c r="AU316" s="107"/>
      <c r="AV316" s="107"/>
      <c r="AW316" s="107"/>
      <c r="AX316" s="97"/>
      <c r="AY316" s="2"/>
      <c r="AZ316" s="2"/>
      <c r="BA316" s="2"/>
      <c r="BB316" s="2"/>
      <c r="BC316" s="2"/>
      <c r="BD316" s="2"/>
      <c r="BE316" s="2"/>
      <c r="BF316" s="2"/>
      <c r="BG316" s="2"/>
      <c r="BH316" s="2"/>
    </row>
    <row r="317" spans="1:60" ht="10.8" customHeight="1">
      <c r="A317" s="148" t="s">
        <v>178</v>
      </c>
      <c r="B317" s="333" t="s">
        <v>79</v>
      </c>
      <c r="C317" s="334">
        <v>10</v>
      </c>
      <c r="D317" s="320">
        <v>2.3340000000000001</v>
      </c>
      <c r="E317" s="267">
        <v>2.94</v>
      </c>
      <c r="F317" s="685">
        <v>0</v>
      </c>
      <c r="G317" s="462">
        <v>35.866999999999997</v>
      </c>
      <c r="H317" s="323">
        <v>7</v>
      </c>
      <c r="I317" s="338" t="s">
        <v>80</v>
      </c>
      <c r="N317" s="7"/>
      <c r="O317" s="7"/>
      <c r="U317" s="72"/>
      <c r="V317" s="5"/>
      <c r="W317" s="94"/>
      <c r="X317" s="95"/>
      <c r="Y317" s="95"/>
      <c r="Z317" s="118"/>
      <c r="AA317" s="96"/>
      <c r="AB317" s="95"/>
      <c r="AC317" s="107"/>
      <c r="AD317" s="107"/>
      <c r="AE317" s="107"/>
      <c r="AF317" s="107"/>
      <c r="AG317" s="107"/>
      <c r="AH317" s="107"/>
      <c r="AI317" s="107"/>
      <c r="AJ317" s="107"/>
      <c r="AK317" s="95"/>
      <c r="AL317" s="431"/>
      <c r="AM317" s="431"/>
      <c r="AN317" s="431"/>
      <c r="AO317" s="454"/>
      <c r="AP317" s="431"/>
      <c r="AQ317" s="431"/>
      <c r="AR317" s="431"/>
      <c r="AS317" s="431"/>
      <c r="AT317" s="432"/>
      <c r="AU317" s="432"/>
      <c r="AV317" s="431"/>
      <c r="AW317" s="431"/>
      <c r="AX317" s="431"/>
      <c r="AY317" s="2"/>
      <c r="AZ317" s="2"/>
      <c r="BA317" s="2"/>
      <c r="BB317" s="2"/>
      <c r="BC317" s="2"/>
      <c r="BD317" s="2"/>
      <c r="BE317" s="2"/>
      <c r="BF317" s="2"/>
      <c r="BG317" s="2"/>
      <c r="BH317" s="2"/>
    </row>
    <row r="318" spans="1:60" ht="10.8" customHeight="1">
      <c r="A318" s="160" t="s">
        <v>46</v>
      </c>
      <c r="B318" s="443" t="s">
        <v>114</v>
      </c>
      <c r="C318" s="410">
        <v>200</v>
      </c>
      <c r="D318" s="451">
        <v>6.0449999999999999</v>
      </c>
      <c r="E318" s="176">
        <v>4.8819999999999997</v>
      </c>
      <c r="F318" s="176">
        <v>15.468999999999999</v>
      </c>
      <c r="G318" s="177">
        <v>129.148</v>
      </c>
      <c r="H318" s="323">
        <v>70</v>
      </c>
      <c r="I318" s="230" t="s">
        <v>115</v>
      </c>
      <c r="N318" s="7"/>
      <c r="O318" s="7"/>
      <c r="U318" s="294"/>
      <c r="V318" s="5"/>
      <c r="W318" s="73"/>
      <c r="X318" s="95"/>
      <c r="Y318" s="95"/>
      <c r="Z318" s="95"/>
      <c r="AA318" s="96"/>
      <c r="AB318" s="95"/>
      <c r="AC318" s="119"/>
      <c r="AD318" s="95"/>
      <c r="AE318" s="95"/>
      <c r="AF318" s="95"/>
      <c r="AG318" s="95"/>
      <c r="AH318" s="95"/>
      <c r="AI318" s="95"/>
      <c r="AJ318" s="107"/>
      <c r="AK318" s="95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</row>
    <row r="319" spans="1:60" ht="10.8" customHeight="1">
      <c r="A319" s="167" t="s">
        <v>192</v>
      </c>
      <c r="B319" s="405" t="s">
        <v>50</v>
      </c>
      <c r="C319" s="334">
        <v>30</v>
      </c>
      <c r="D319" s="163">
        <v>1.155</v>
      </c>
      <c r="E319" s="164">
        <v>0.41299999999999998</v>
      </c>
      <c r="F319" s="152">
        <v>16.260000000000002</v>
      </c>
      <c r="G319" s="169">
        <v>73.376999999999995</v>
      </c>
      <c r="H319" s="226">
        <v>9</v>
      </c>
      <c r="I319" s="166" t="s">
        <v>51</v>
      </c>
      <c r="N319" s="7"/>
      <c r="O319" s="7"/>
      <c r="U319" s="94"/>
      <c r="V319" s="233"/>
      <c r="W319" s="84"/>
      <c r="X319" s="394"/>
      <c r="Y319" s="394"/>
      <c r="Z319" s="394"/>
      <c r="AA319" s="395"/>
      <c r="AB319" s="394"/>
      <c r="AC319" s="435"/>
      <c r="AD319" s="436"/>
      <c r="AE319" s="394"/>
      <c r="AF319" s="394"/>
      <c r="AG319" s="395"/>
      <c r="AH319" s="395"/>
      <c r="AI319" s="394"/>
      <c r="AJ319" s="394"/>
      <c r="AK319" s="94"/>
      <c r="AL319" s="2"/>
      <c r="AM319" s="2"/>
      <c r="AN319" s="2"/>
      <c r="AO319" s="2"/>
      <c r="AP319" s="2"/>
      <c r="AQ319" s="2"/>
      <c r="AR319" s="2"/>
      <c r="AS319" s="2"/>
      <c r="AT319" s="2"/>
      <c r="AU319" s="214"/>
      <c r="AV319" s="2"/>
      <c r="AW319" s="214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</row>
    <row r="320" spans="1:60" ht="10.8" customHeight="1">
      <c r="A320" s="340"/>
      <c r="B320" s="402" t="s">
        <v>52</v>
      </c>
      <c r="C320" s="334">
        <v>20</v>
      </c>
      <c r="D320" s="320">
        <v>1.1299999999999999</v>
      </c>
      <c r="E320" s="267">
        <v>0.3</v>
      </c>
      <c r="F320" s="176">
        <v>8.3729999999999993</v>
      </c>
      <c r="G320" s="177">
        <v>40.712000000000003</v>
      </c>
      <c r="H320" s="154">
        <v>10</v>
      </c>
      <c r="I320" s="166" t="s">
        <v>51</v>
      </c>
      <c r="N320" s="7"/>
      <c r="O320" s="7"/>
      <c r="U320" s="2"/>
      <c r="V320" s="255"/>
      <c r="W320" s="2"/>
      <c r="X320" s="256"/>
      <c r="Y320" s="256"/>
      <c r="Z320" s="256"/>
      <c r="AA320" s="256"/>
      <c r="AB320" s="257"/>
      <c r="AC320" s="256"/>
      <c r="AD320" s="256"/>
      <c r="AE320" s="256"/>
      <c r="AF320" s="258"/>
      <c r="AG320" s="258"/>
      <c r="AH320" s="256"/>
      <c r="AI320" s="256"/>
      <c r="AJ320" s="259"/>
      <c r="AK320" s="2"/>
      <c r="AL320" s="2"/>
      <c r="AM320" s="2"/>
      <c r="AN320" s="2"/>
      <c r="AO320" s="456"/>
      <c r="AP320" s="2"/>
      <c r="AQ320" s="2"/>
      <c r="AR320" s="2"/>
      <c r="AS320" s="2"/>
      <c r="AT320" s="2"/>
      <c r="AU320" s="2"/>
      <c r="AV320" s="2"/>
      <c r="AW320" s="214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</row>
    <row r="321" spans="1:60" ht="10.8" customHeight="1" thickBot="1">
      <c r="A321" s="342"/>
      <c r="B321" s="455" t="s">
        <v>53</v>
      </c>
      <c r="C321" s="183">
        <v>110</v>
      </c>
      <c r="D321" s="184">
        <v>0.44</v>
      </c>
      <c r="E321" s="185">
        <v>0.44</v>
      </c>
      <c r="F321" s="185">
        <v>10.78</v>
      </c>
      <c r="G321" s="186">
        <v>51.7</v>
      </c>
      <c r="H321" s="187">
        <v>75</v>
      </c>
      <c r="I321" s="188" t="s">
        <v>54</v>
      </c>
      <c r="N321" s="7"/>
      <c r="O321" s="7"/>
      <c r="U321" s="179"/>
      <c r="V321" s="270"/>
      <c r="W321" s="2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2"/>
      <c r="AK321" s="2"/>
      <c r="AL321" s="420"/>
      <c r="AM321" s="686"/>
      <c r="AN321" s="420"/>
      <c r="AO321" s="158"/>
      <c r="AP321" s="213"/>
      <c r="AQ321" s="420"/>
      <c r="AR321" s="158"/>
      <c r="AS321" s="158"/>
      <c r="AT321" s="420"/>
      <c r="AU321" s="214"/>
      <c r="AV321" s="420"/>
      <c r="AW321" s="420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</row>
    <row r="322" spans="1:60" ht="10.8" customHeight="1">
      <c r="A322" s="189" t="s">
        <v>55</v>
      </c>
      <c r="C322" s="672">
        <f>C317+C318+C319+C320+C321+150+40</f>
        <v>560</v>
      </c>
      <c r="D322" s="190">
        <f>SUM(D316:D321)</f>
        <v>19.574000000000002</v>
      </c>
      <c r="E322" s="191">
        <f>SUM(E316:E321)</f>
        <v>19.670000000000002</v>
      </c>
      <c r="F322" s="192">
        <f>SUM(F316:F321)</f>
        <v>82.571000000000012</v>
      </c>
      <c r="G322" s="193">
        <f>SUM(G316:G321)</f>
        <v>583.69500000000005</v>
      </c>
      <c r="H322" s="194" t="s">
        <v>56</v>
      </c>
      <c r="I322" s="195" t="s">
        <v>57</v>
      </c>
      <c r="N322" s="7"/>
      <c r="O322" s="7"/>
      <c r="U322" s="72"/>
      <c r="V322" s="73"/>
      <c r="W322" s="94"/>
      <c r="X322" s="74"/>
      <c r="Y322" s="74"/>
      <c r="Z322" s="74"/>
      <c r="AA322" s="75"/>
      <c r="AB322" s="75"/>
      <c r="AC322" s="76"/>
      <c r="AD322" s="74"/>
      <c r="AE322" s="74"/>
      <c r="AF322" s="75"/>
      <c r="AG322" s="74"/>
      <c r="AH322" s="74"/>
      <c r="AI322" s="74"/>
      <c r="AJ322" s="74"/>
      <c r="AK322" s="2"/>
      <c r="AL322" s="420"/>
      <c r="AM322" s="420"/>
      <c r="AN322" s="420"/>
      <c r="AO322" s="420"/>
      <c r="AP322" s="420"/>
      <c r="AQ322" s="420"/>
      <c r="AR322" s="420"/>
      <c r="AS322" s="420"/>
      <c r="AT322" s="420"/>
      <c r="AU322" s="420"/>
      <c r="AV322" s="420"/>
      <c r="AW322" s="420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</row>
    <row r="323" spans="1:60" ht="10.8" customHeight="1">
      <c r="A323" s="196"/>
      <c r="B323" s="197" t="s">
        <v>58</v>
      </c>
      <c r="C323" s="198">
        <v>0.25</v>
      </c>
      <c r="D323" s="305">
        <v>19.25</v>
      </c>
      <c r="E323" s="306">
        <v>19.75</v>
      </c>
      <c r="F323" s="307">
        <v>83.75</v>
      </c>
      <c r="G323" s="308">
        <v>587.5</v>
      </c>
      <c r="H323" s="650">
        <f>G323-G322</f>
        <v>3.80499999999995</v>
      </c>
      <c r="I323" s="204" t="s">
        <v>59</v>
      </c>
      <c r="N323" s="7"/>
      <c r="O323" s="7"/>
      <c r="U323" s="72"/>
      <c r="V323" s="2"/>
      <c r="W323" s="73"/>
      <c r="X323" s="687"/>
      <c r="Y323" s="687"/>
      <c r="Z323" s="687"/>
      <c r="AA323" s="687"/>
      <c r="AB323" s="687"/>
      <c r="AC323" s="687"/>
      <c r="AD323" s="687"/>
      <c r="AE323" s="687"/>
      <c r="AF323" s="687"/>
      <c r="AG323" s="687"/>
      <c r="AH323" s="687"/>
      <c r="AI323" s="687"/>
      <c r="AJ323" s="687"/>
      <c r="AK323" s="2"/>
      <c r="AL323" s="2"/>
      <c r="AM323" s="2"/>
      <c r="AN323" s="2"/>
      <c r="AO323" s="158"/>
      <c r="AP323" s="158"/>
      <c r="AQ323" s="2"/>
      <c r="AR323" s="158"/>
      <c r="AS323" s="158"/>
      <c r="AT323" s="2"/>
      <c r="AU323" s="5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</row>
    <row r="324" spans="1:60" ht="10.8" customHeight="1" thickBot="1">
      <c r="A324" s="205"/>
      <c r="B324" s="206" t="s">
        <v>60</v>
      </c>
      <c r="C324" s="207"/>
      <c r="D324" s="345">
        <v>0.42</v>
      </c>
      <c r="E324" s="346">
        <v>-0.1</v>
      </c>
      <c r="F324" s="346">
        <v>-0.35</v>
      </c>
      <c r="G324" s="347">
        <v>-0.16</v>
      </c>
      <c r="H324" s="211"/>
      <c r="I324" s="212"/>
      <c r="N324" s="7"/>
      <c r="O324" s="7"/>
      <c r="U324" s="2"/>
      <c r="V324" s="83"/>
      <c r="W324" s="2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2"/>
      <c r="AK324" s="2"/>
      <c r="AL324" s="242"/>
      <c r="AM324" s="243"/>
      <c r="AN324" s="244"/>
      <c r="AO324" s="245"/>
      <c r="AP324" s="246"/>
      <c r="AQ324" s="246"/>
      <c r="AR324" s="246"/>
      <c r="AS324" s="246"/>
      <c r="AT324" s="246"/>
      <c r="AU324" s="246"/>
      <c r="AV324" s="242"/>
      <c r="AW324" s="242"/>
      <c r="AX324" s="247"/>
      <c r="AY324" s="2"/>
      <c r="AZ324" s="2"/>
      <c r="BA324" s="2"/>
      <c r="BB324" s="2"/>
      <c r="BC324" s="2"/>
      <c r="BD324" s="2"/>
      <c r="BE324" s="2"/>
      <c r="BF324" s="2"/>
      <c r="BG324" s="2"/>
      <c r="BH324" s="2"/>
    </row>
    <row r="325" spans="1:60" ht="10.8" customHeight="1">
      <c r="A325" s="88"/>
      <c r="B325" s="124" t="s">
        <v>61</v>
      </c>
      <c r="C325" s="88"/>
      <c r="D325" s="219"/>
      <c r="E325" s="220"/>
      <c r="F325" s="220"/>
      <c r="G325" s="220"/>
      <c r="H325" s="350"/>
      <c r="I325" s="350"/>
      <c r="N325" s="7"/>
      <c r="O325" s="7"/>
      <c r="U325" s="294"/>
      <c r="V325" s="5"/>
      <c r="W325" s="73"/>
      <c r="X325" s="95"/>
      <c r="Y325" s="95"/>
      <c r="Z325" s="95"/>
      <c r="AA325" s="96"/>
      <c r="AB325" s="95"/>
      <c r="AC325" s="95"/>
      <c r="AD325" s="95"/>
      <c r="AE325" s="95"/>
      <c r="AF325" s="95"/>
      <c r="AG325" s="95"/>
      <c r="AH325" s="95"/>
      <c r="AI325" s="95"/>
      <c r="AJ325" s="107"/>
      <c r="AK325" s="2"/>
      <c r="AL325" s="12"/>
      <c r="AM325" s="12"/>
      <c r="AN325" s="12"/>
      <c r="AO325" s="260"/>
      <c r="AP325" s="12"/>
      <c r="AQ325" s="12"/>
      <c r="AR325" s="12"/>
      <c r="AS325" s="12"/>
      <c r="AT325" s="12"/>
      <c r="AU325" s="12"/>
      <c r="AV325" s="12"/>
      <c r="AW325" s="12"/>
      <c r="AX325" s="12"/>
      <c r="AY325" s="2"/>
      <c r="AZ325" s="2"/>
      <c r="BA325" s="2"/>
      <c r="BB325" s="2"/>
      <c r="BC325" s="2"/>
      <c r="BD325" s="2"/>
      <c r="BE325" s="2"/>
      <c r="BF325" s="2"/>
      <c r="BG325" s="2"/>
      <c r="BH325" s="2"/>
    </row>
    <row r="326" spans="1:60" ht="10.8" customHeight="1">
      <c r="A326" s="340"/>
      <c r="B326" s="688" t="s">
        <v>62</v>
      </c>
      <c r="C326" s="406">
        <v>60</v>
      </c>
      <c r="D326" s="163">
        <v>0.7</v>
      </c>
      <c r="E326" s="164">
        <v>0.1</v>
      </c>
      <c r="F326" s="164">
        <v>2.2999999999999998</v>
      </c>
      <c r="G326" s="169">
        <v>12.8</v>
      </c>
      <c r="H326" s="226">
        <v>2</v>
      </c>
      <c r="I326" s="166" t="s">
        <v>63</v>
      </c>
      <c r="U326" s="72"/>
      <c r="V326" s="74"/>
      <c r="W326" s="73"/>
      <c r="X326" s="95"/>
      <c r="Y326" s="95"/>
      <c r="Z326" s="118"/>
      <c r="AA326" s="96"/>
      <c r="AB326" s="95"/>
      <c r="AC326" s="107"/>
      <c r="AD326" s="107"/>
      <c r="AE326" s="107"/>
      <c r="AF326" s="107"/>
      <c r="AG326" s="107"/>
      <c r="AH326" s="107"/>
      <c r="AI326" s="107"/>
      <c r="AJ326" s="107"/>
      <c r="AK326" s="2"/>
      <c r="AL326" s="107"/>
      <c r="AM326" s="121"/>
      <c r="AN326" s="107"/>
      <c r="AO326" s="96"/>
      <c r="AP326" s="107"/>
      <c r="AQ326" s="107"/>
      <c r="AR326" s="121"/>
      <c r="AS326" s="121"/>
      <c r="AT326" s="107"/>
      <c r="AU326" s="391"/>
      <c r="AV326" s="107"/>
      <c r="AW326" s="107"/>
      <c r="AX326" s="97"/>
      <c r="AY326" s="2"/>
      <c r="AZ326" s="2"/>
      <c r="BA326" s="2"/>
      <c r="BB326" s="2"/>
      <c r="BC326" s="2"/>
      <c r="BD326" s="2"/>
      <c r="BE326" s="2"/>
      <c r="BF326" s="2"/>
      <c r="BG326" s="2"/>
      <c r="BH326" s="2"/>
    </row>
    <row r="327" spans="1:60" ht="10.8" customHeight="1">
      <c r="A327" s="134" t="s">
        <v>40</v>
      </c>
      <c r="B327" s="689" t="s">
        <v>193</v>
      </c>
      <c r="C327" s="494">
        <v>200</v>
      </c>
      <c r="D327" s="151">
        <v>4.5999999999999996</v>
      </c>
      <c r="E327" s="152">
        <v>5.4</v>
      </c>
      <c r="F327" s="152">
        <v>13.6</v>
      </c>
      <c r="G327" s="165">
        <v>121.4</v>
      </c>
      <c r="H327" s="323">
        <v>15</v>
      </c>
      <c r="I327" s="495" t="s">
        <v>194</v>
      </c>
      <c r="N327" s="7"/>
      <c r="O327" s="7"/>
      <c r="U327" s="367"/>
      <c r="V327" s="74"/>
      <c r="W327" s="73"/>
      <c r="X327" s="95"/>
      <c r="Y327" s="95"/>
      <c r="Z327" s="95"/>
      <c r="AA327" s="96"/>
      <c r="AB327" s="95"/>
      <c r="AC327" s="95"/>
      <c r="AD327" s="95"/>
      <c r="AE327" s="95"/>
      <c r="AF327" s="95"/>
      <c r="AG327" s="95"/>
      <c r="AH327" s="95"/>
      <c r="AI327" s="95"/>
      <c r="AJ327" s="107"/>
      <c r="AK327" s="2"/>
      <c r="AL327" s="431"/>
      <c r="AM327" s="431"/>
      <c r="AN327" s="431"/>
      <c r="AO327" s="454"/>
      <c r="AP327" s="431"/>
      <c r="AQ327" s="431"/>
      <c r="AR327" s="431"/>
      <c r="AS327" s="431"/>
      <c r="AT327" s="432"/>
      <c r="AU327" s="432"/>
      <c r="AV327" s="431"/>
      <c r="AW327" s="431"/>
      <c r="AX327" s="431"/>
      <c r="AY327" s="2"/>
      <c r="AZ327" s="2"/>
      <c r="BA327" s="2"/>
      <c r="BB327" s="2"/>
      <c r="BC327" s="2"/>
      <c r="BD327" s="2"/>
      <c r="BE327" s="2"/>
      <c r="BF327" s="2"/>
      <c r="BG327" s="2"/>
      <c r="BH327" s="2"/>
    </row>
    <row r="328" spans="1:60" ht="10.8" customHeight="1">
      <c r="A328" s="167" t="s">
        <v>178</v>
      </c>
      <c r="B328" s="161" t="s">
        <v>195</v>
      </c>
      <c r="C328" s="136">
        <v>110</v>
      </c>
      <c r="D328" s="163">
        <v>12.56</v>
      </c>
      <c r="E328" s="164">
        <v>16.939</v>
      </c>
      <c r="F328" s="164">
        <v>11.622</v>
      </c>
      <c r="G328" s="140">
        <v>250.179</v>
      </c>
      <c r="H328" s="154">
        <v>51</v>
      </c>
      <c r="I328" s="361" t="s">
        <v>196</v>
      </c>
      <c r="N328" s="7"/>
      <c r="O328" s="7"/>
      <c r="U328" s="294"/>
      <c r="V328" s="74"/>
      <c r="W328" s="73"/>
      <c r="X328" s="95"/>
      <c r="Y328" s="95"/>
      <c r="Z328" s="95"/>
      <c r="AA328" s="96"/>
      <c r="AB328" s="95"/>
      <c r="AC328" s="95"/>
      <c r="AD328" s="95"/>
      <c r="AE328" s="95"/>
      <c r="AF328" s="95"/>
      <c r="AG328" s="95"/>
      <c r="AH328" s="95"/>
      <c r="AI328" s="95"/>
      <c r="AJ328" s="107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</row>
    <row r="329" spans="1:60" ht="10.8" customHeight="1">
      <c r="A329" s="167"/>
      <c r="B329" s="662" t="s">
        <v>197</v>
      </c>
      <c r="C329" s="690" t="s">
        <v>198</v>
      </c>
      <c r="D329" s="691">
        <v>3.27</v>
      </c>
      <c r="E329" s="267">
        <v>3.47</v>
      </c>
      <c r="F329" s="321">
        <v>18.3</v>
      </c>
      <c r="G329" s="140">
        <v>117.4</v>
      </c>
      <c r="H329" s="692">
        <v>36</v>
      </c>
      <c r="I329" s="155" t="s">
        <v>199</v>
      </c>
      <c r="N329" s="7"/>
      <c r="O329" s="7"/>
      <c r="U329" s="294"/>
      <c r="V329" s="74"/>
      <c r="W329" s="73"/>
      <c r="X329" s="95"/>
      <c r="Y329" s="95"/>
      <c r="Z329" s="95"/>
      <c r="AA329" s="96"/>
      <c r="AB329" s="95"/>
      <c r="AC329" s="95"/>
      <c r="AD329" s="95"/>
      <c r="AE329" s="95"/>
      <c r="AF329" s="95"/>
      <c r="AG329" s="95"/>
      <c r="AH329" s="95"/>
      <c r="AI329" s="95"/>
      <c r="AJ329" s="107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14"/>
      <c r="AV329" s="2"/>
      <c r="AW329" s="214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</row>
    <row r="330" spans="1:60" ht="10.8" customHeight="1">
      <c r="A330" s="160" t="s">
        <v>46</v>
      </c>
      <c r="B330" s="693" t="s">
        <v>200</v>
      </c>
      <c r="C330" s="694"/>
      <c r="D330" s="695">
        <v>1.2</v>
      </c>
      <c r="E330" s="336">
        <v>0.2</v>
      </c>
      <c r="F330" s="327">
        <v>6.1</v>
      </c>
      <c r="G330" s="337">
        <v>31.3</v>
      </c>
      <c r="H330" s="221"/>
      <c r="I330" s="468"/>
      <c r="N330" s="7"/>
      <c r="O330" s="7"/>
      <c r="U330" s="145"/>
      <c r="V330" s="94"/>
      <c r="W330" s="94"/>
      <c r="X330" s="95"/>
      <c r="Y330" s="95"/>
      <c r="Z330" s="95"/>
      <c r="AA330" s="96"/>
      <c r="AB330" s="95"/>
      <c r="AC330" s="95"/>
      <c r="AD330" s="95"/>
      <c r="AE330" s="95"/>
      <c r="AF330" s="95"/>
      <c r="AG330" s="95"/>
      <c r="AH330" s="95"/>
      <c r="AI330" s="95"/>
      <c r="AJ330" s="107"/>
      <c r="AK330" s="2"/>
      <c r="AL330" s="2"/>
      <c r="AM330" s="2"/>
      <c r="AN330" s="2"/>
      <c r="AO330" s="456"/>
      <c r="AP330" s="2"/>
      <c r="AQ330" s="2"/>
      <c r="AR330" s="2"/>
      <c r="AS330" s="2"/>
      <c r="AT330" s="2"/>
      <c r="AU330" s="2"/>
      <c r="AV330" s="2"/>
      <c r="AW330" s="214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</row>
    <row r="331" spans="1:60" ht="10.8" customHeight="1">
      <c r="A331" s="167" t="s">
        <v>192</v>
      </c>
      <c r="B331" s="696" t="s">
        <v>126</v>
      </c>
      <c r="C331" s="646">
        <v>200</v>
      </c>
      <c r="D331" s="411">
        <v>1</v>
      </c>
      <c r="E331" s="152">
        <v>0</v>
      </c>
      <c r="F331" s="152">
        <v>25.4</v>
      </c>
      <c r="G331" s="153">
        <v>105.6</v>
      </c>
      <c r="H331" s="330">
        <v>74</v>
      </c>
      <c r="I331" s="452" t="s">
        <v>110</v>
      </c>
      <c r="N331" s="7"/>
      <c r="O331" s="7"/>
      <c r="U331" s="115"/>
      <c r="V331" s="7"/>
      <c r="W331" s="7"/>
      <c r="X331" s="95"/>
      <c r="Y331" s="95"/>
      <c r="Z331" s="95"/>
      <c r="AA331" s="96"/>
      <c r="AB331" s="95"/>
      <c r="AC331" s="95"/>
      <c r="AD331" s="95"/>
      <c r="AE331" s="95"/>
      <c r="AF331" s="95"/>
      <c r="AG331" s="95"/>
      <c r="AH331" s="95"/>
      <c r="AI331" s="95"/>
      <c r="AJ331" s="107"/>
      <c r="AK331" s="2"/>
      <c r="AL331" s="369"/>
      <c r="AM331" s="697"/>
      <c r="AN331" s="698"/>
      <c r="AO331" s="698"/>
      <c r="AP331" s="699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</row>
    <row r="332" spans="1:60" ht="10.8" customHeight="1">
      <c r="A332" s="340"/>
      <c r="B332" s="161" t="s">
        <v>50</v>
      </c>
      <c r="C332" s="406">
        <v>50</v>
      </c>
      <c r="D332" s="163">
        <v>1.925</v>
      </c>
      <c r="E332" s="164">
        <v>0.68799999999999994</v>
      </c>
      <c r="F332" s="152">
        <v>27.1</v>
      </c>
      <c r="G332" s="169">
        <v>122.292</v>
      </c>
      <c r="H332" s="507">
        <v>9</v>
      </c>
      <c r="I332" s="142" t="s">
        <v>51</v>
      </c>
      <c r="L332" s="5"/>
      <c r="M332" s="25"/>
      <c r="N332" s="7"/>
      <c r="O332" s="7"/>
      <c r="U332" s="115"/>
      <c r="V332" s="83"/>
      <c r="W332" s="2"/>
      <c r="X332" s="7"/>
      <c r="Y332" s="480"/>
      <c r="Z332" s="480"/>
      <c r="AA332" s="480"/>
      <c r="AB332" s="7"/>
      <c r="AC332" s="7"/>
      <c r="AD332" s="7"/>
      <c r="AE332" s="7"/>
      <c r="AF332" s="7"/>
      <c r="AG332" s="7"/>
      <c r="AH332" s="7"/>
      <c r="AI332" s="7"/>
      <c r="AJ332" s="2"/>
      <c r="AK332" s="700"/>
      <c r="AL332" s="373"/>
      <c r="AM332" s="373"/>
      <c r="AN332" s="373"/>
      <c r="AO332" s="260"/>
      <c r="AP332" s="246"/>
      <c r="AQ332" s="246"/>
      <c r="AR332" s="246"/>
      <c r="AS332" s="246"/>
      <c r="AT332" s="246"/>
      <c r="AU332" s="246"/>
      <c r="AV332" s="242"/>
      <c r="AW332" s="242"/>
      <c r="AX332" s="247"/>
      <c r="AY332" s="2"/>
      <c r="AZ332" s="2"/>
      <c r="BA332" s="2"/>
      <c r="BB332" s="2"/>
      <c r="BC332" s="2"/>
      <c r="BD332" s="2"/>
      <c r="BE332" s="2"/>
      <c r="BF332" s="2"/>
      <c r="BG332" s="2"/>
      <c r="BH332" s="2"/>
    </row>
    <row r="333" spans="1:60" ht="10.8" customHeight="1" thickBot="1">
      <c r="A333" s="526"/>
      <c r="B333" s="670" t="s">
        <v>52</v>
      </c>
      <c r="C333" s="319">
        <v>30</v>
      </c>
      <c r="D333" s="163">
        <v>1.6950000000000001</v>
      </c>
      <c r="E333" s="152">
        <v>0.45</v>
      </c>
      <c r="F333" s="152">
        <v>12.56</v>
      </c>
      <c r="G333" s="169">
        <v>61.07</v>
      </c>
      <c r="H333" s="277">
        <v>10</v>
      </c>
      <c r="I333" s="701" t="s">
        <v>51</v>
      </c>
      <c r="L333" s="5"/>
      <c r="M333" s="25"/>
      <c r="N333" s="7"/>
      <c r="O333" s="7"/>
      <c r="U333" s="115"/>
      <c r="V333" s="5"/>
      <c r="W333" s="426"/>
      <c r="X333" s="95"/>
      <c r="Y333" s="95"/>
      <c r="Z333" s="95"/>
      <c r="AA333" s="96"/>
      <c r="AB333" s="95"/>
      <c r="AC333" s="95"/>
      <c r="AD333" s="95"/>
      <c r="AE333" s="95"/>
      <c r="AF333" s="95"/>
      <c r="AG333" s="95"/>
      <c r="AH333" s="95"/>
      <c r="AI333" s="95"/>
      <c r="AJ333" s="107"/>
      <c r="AK333" s="702"/>
      <c r="AL333" s="377"/>
      <c r="AM333" s="377"/>
      <c r="AN333" s="377"/>
      <c r="AO333" s="377"/>
      <c r="AP333" s="377"/>
      <c r="AQ333" s="377"/>
      <c r="AR333" s="377"/>
      <c r="AS333" s="377"/>
      <c r="AT333" s="377"/>
      <c r="AU333" s="377"/>
      <c r="AV333" s="377"/>
      <c r="AW333" s="377"/>
      <c r="AX333" s="377"/>
      <c r="AY333" s="2"/>
      <c r="AZ333" s="2"/>
      <c r="BA333" s="2"/>
      <c r="BB333" s="2"/>
      <c r="BC333" s="2"/>
      <c r="BD333" s="2"/>
      <c r="BE333" s="2"/>
      <c r="BF333" s="2"/>
      <c r="BG333" s="2"/>
      <c r="BH333" s="2"/>
    </row>
    <row r="334" spans="1:60" ht="10.8" customHeight="1">
      <c r="A334" s="279" t="s">
        <v>72</v>
      </c>
      <c r="B334" s="374"/>
      <c r="C334" s="649">
        <f>C326+C327+C331+C332+C333+90+60+C328</f>
        <v>800</v>
      </c>
      <c r="D334" s="282">
        <f>SUM(D326:D333)</f>
        <v>26.95</v>
      </c>
      <c r="E334" s="191">
        <f>SUM(E326:E333)</f>
        <v>27.246999999999996</v>
      </c>
      <c r="F334" s="283">
        <f>SUM(F326:F333)</f>
        <v>116.982</v>
      </c>
      <c r="G334" s="193">
        <f>SUM(G326:G333)</f>
        <v>822.04100000000005</v>
      </c>
      <c r="H334" s="285" t="s">
        <v>56</v>
      </c>
      <c r="I334" s="195" t="s">
        <v>57</v>
      </c>
      <c r="L334" s="5"/>
      <c r="M334" s="84"/>
      <c r="N334" s="7"/>
      <c r="O334" s="7"/>
      <c r="U334" s="294"/>
      <c r="V334" s="5"/>
      <c r="W334" s="73"/>
      <c r="X334" s="95"/>
      <c r="Y334" s="95"/>
      <c r="Z334" s="118"/>
      <c r="AA334" s="96"/>
      <c r="AB334" s="95"/>
      <c r="AC334" s="107"/>
      <c r="AD334" s="107"/>
      <c r="AE334" s="107"/>
      <c r="AF334" s="107"/>
      <c r="AG334" s="107"/>
      <c r="AH334" s="107"/>
      <c r="AI334" s="107"/>
      <c r="AJ334" s="107"/>
      <c r="AK334" s="671"/>
      <c r="AL334" s="94"/>
      <c r="AM334" s="94"/>
      <c r="AN334" s="378"/>
      <c r="AO334" s="379"/>
      <c r="AP334" s="94"/>
      <c r="AQ334" s="94"/>
      <c r="AR334" s="378"/>
      <c r="AS334" s="94"/>
      <c r="AT334" s="94"/>
      <c r="AU334" s="147"/>
      <c r="AV334" s="94"/>
      <c r="AW334" s="94"/>
      <c r="AX334" s="94"/>
      <c r="AY334" s="2"/>
      <c r="AZ334" s="2"/>
      <c r="BA334" s="2"/>
      <c r="BB334" s="2"/>
      <c r="BC334" s="2"/>
      <c r="BD334" s="2"/>
      <c r="BE334" s="2"/>
      <c r="BF334" s="2"/>
      <c r="BG334" s="2"/>
      <c r="BH334" s="2"/>
    </row>
    <row r="335" spans="1:60" ht="10.8" customHeight="1">
      <c r="A335" s="287"/>
      <c r="B335" s="197" t="s">
        <v>58</v>
      </c>
      <c r="C335" s="471">
        <v>0.35</v>
      </c>
      <c r="D335" s="199">
        <v>26.95</v>
      </c>
      <c r="E335" s="200">
        <v>27.65</v>
      </c>
      <c r="F335" s="201">
        <v>117.25</v>
      </c>
      <c r="G335" s="202">
        <v>822.5</v>
      </c>
      <c r="H335" s="289">
        <f>G335-G334</f>
        <v>0.45899999999994634</v>
      </c>
      <c r="I335" s="204" t="s">
        <v>59</v>
      </c>
      <c r="N335" s="7"/>
      <c r="O335" s="7"/>
      <c r="U335" s="72"/>
      <c r="V335" s="5"/>
      <c r="W335" s="94"/>
      <c r="X335" s="95"/>
      <c r="Y335" s="95"/>
      <c r="Z335" s="95"/>
      <c r="AA335" s="96"/>
      <c r="AB335" s="95"/>
      <c r="AC335" s="95"/>
      <c r="AD335" s="95"/>
      <c r="AE335" s="95"/>
      <c r="AF335" s="95"/>
      <c r="AG335" s="95"/>
      <c r="AH335" s="95"/>
      <c r="AI335" s="95"/>
      <c r="AJ335" s="107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</row>
    <row r="336" spans="1:60" ht="10.8" customHeight="1" thickBot="1">
      <c r="A336" s="205"/>
      <c r="B336" s="290" t="s">
        <v>60</v>
      </c>
      <c r="C336" s="207"/>
      <c r="D336" s="208">
        <v>0</v>
      </c>
      <c r="E336" s="209">
        <v>-0.51</v>
      </c>
      <c r="F336" s="209">
        <v>-0.08</v>
      </c>
      <c r="G336" s="210">
        <v>-0.02</v>
      </c>
      <c r="H336" s="219"/>
      <c r="I336" s="204"/>
      <c r="U336" s="72"/>
      <c r="V336" s="5"/>
      <c r="W336" s="426"/>
      <c r="X336" s="95"/>
      <c r="Y336" s="146"/>
      <c r="Z336" s="146"/>
      <c r="AA336" s="96"/>
      <c r="AB336" s="115"/>
      <c r="AC336" s="72"/>
      <c r="AD336" s="115"/>
      <c r="AE336" s="97"/>
      <c r="AF336" s="97"/>
      <c r="AG336" s="97"/>
      <c r="AH336" s="97"/>
      <c r="AI336" s="107"/>
      <c r="AJ336" s="115"/>
      <c r="AK336" s="2"/>
      <c r="AL336" s="420"/>
      <c r="AM336" s="684"/>
      <c r="AN336" s="420"/>
      <c r="AO336" s="158"/>
      <c r="AP336" s="213"/>
      <c r="AQ336" s="420"/>
      <c r="AR336" s="158"/>
      <c r="AS336" s="158"/>
      <c r="AT336" s="420"/>
      <c r="AU336" s="214"/>
      <c r="AV336" s="420"/>
      <c r="AW336" s="420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</row>
    <row r="337" spans="1:60" ht="10.8" customHeight="1">
      <c r="A337" s="296" t="s">
        <v>201</v>
      </c>
      <c r="B337" s="280" t="s">
        <v>74</v>
      </c>
      <c r="C337" s="297"/>
      <c r="D337" s="437">
        <f>D334+D322</f>
        <v>46.524000000000001</v>
      </c>
      <c r="E337" s="438">
        <f>E334+E322</f>
        <v>46.917000000000002</v>
      </c>
      <c r="F337" s="438">
        <f>F334+F322</f>
        <v>199.553</v>
      </c>
      <c r="G337" s="703">
        <f>G334+G322</f>
        <v>1405.7360000000001</v>
      </c>
      <c r="H337" s="285" t="s">
        <v>56</v>
      </c>
      <c r="I337" s="195" t="s">
        <v>57</v>
      </c>
      <c r="N337" s="7"/>
      <c r="O337"/>
      <c r="U337" s="294"/>
      <c r="V337" s="74"/>
      <c r="W337" s="73"/>
      <c r="X337" s="95"/>
      <c r="Y337" s="95"/>
      <c r="Z337" s="95"/>
      <c r="AA337" s="96"/>
      <c r="AB337" s="95"/>
      <c r="AC337" s="95"/>
      <c r="AD337" s="95"/>
      <c r="AE337" s="95"/>
      <c r="AF337" s="95"/>
      <c r="AG337" s="95"/>
      <c r="AH337" s="95"/>
      <c r="AI337" s="95"/>
      <c r="AJ337" s="107"/>
      <c r="AK337" s="2"/>
      <c r="AL337" s="420"/>
      <c r="AM337" s="420"/>
      <c r="AN337" s="420"/>
      <c r="AO337" s="420"/>
      <c r="AP337" s="420"/>
      <c r="AQ337" s="420"/>
      <c r="AR337" s="420"/>
      <c r="AS337" s="420"/>
      <c r="AT337" s="420"/>
      <c r="AU337" s="420"/>
      <c r="AV337" s="420"/>
      <c r="AW337" s="420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</row>
    <row r="338" spans="1:60" ht="10.8" customHeight="1">
      <c r="A338" s="302"/>
      <c r="B338" s="303" t="s">
        <v>58</v>
      </c>
      <c r="C338" s="304">
        <v>0.6</v>
      </c>
      <c r="D338" s="305">
        <v>46.2</v>
      </c>
      <c r="E338" s="306">
        <v>47.4</v>
      </c>
      <c r="F338" s="307">
        <v>201</v>
      </c>
      <c r="G338" s="704">
        <v>1410</v>
      </c>
      <c r="H338" s="289">
        <f>G338-G337</f>
        <v>4.2639999999998963</v>
      </c>
      <c r="I338" s="204" t="s">
        <v>59</v>
      </c>
      <c r="U338" s="294"/>
      <c r="V338" s="74"/>
      <c r="W338" s="73"/>
      <c r="X338" s="95"/>
      <c r="Y338" s="95"/>
      <c r="Z338" s="95"/>
      <c r="AA338" s="96"/>
      <c r="AB338" s="146"/>
      <c r="AC338" s="146"/>
      <c r="AD338" s="146"/>
      <c r="AE338" s="146"/>
      <c r="AF338" s="95"/>
      <c r="AG338" s="147"/>
      <c r="AH338" s="95"/>
      <c r="AI338" s="95"/>
      <c r="AJ338" s="107"/>
      <c r="AK338" s="2"/>
      <c r="AL338" s="2"/>
      <c r="AM338" s="2"/>
      <c r="AN338" s="2"/>
      <c r="AO338" s="158"/>
      <c r="AP338" s="158"/>
      <c r="AQ338" s="2"/>
      <c r="AR338" s="158"/>
      <c r="AS338" s="158"/>
      <c r="AT338" s="2"/>
      <c r="AU338" s="5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</row>
    <row r="339" spans="1:60" ht="10.8" customHeight="1" thickBot="1">
      <c r="A339" s="205"/>
      <c r="B339" s="290" t="s">
        <v>60</v>
      </c>
      <c r="C339" s="207"/>
      <c r="D339" s="208">
        <v>0.42</v>
      </c>
      <c r="E339" s="209">
        <v>-0.61</v>
      </c>
      <c r="F339" s="209">
        <v>-0.43</v>
      </c>
      <c r="G339" s="291">
        <v>-0.18</v>
      </c>
      <c r="H339" s="292"/>
      <c r="I339" s="212"/>
      <c r="U339" s="294"/>
      <c r="V339" s="74"/>
      <c r="W339" s="94"/>
      <c r="X339" s="95"/>
      <c r="Y339" s="95"/>
      <c r="Z339" s="95"/>
      <c r="AA339" s="96"/>
      <c r="AB339" s="95"/>
      <c r="AC339" s="95"/>
      <c r="AD339" s="95"/>
      <c r="AE339" s="95"/>
      <c r="AF339" s="95"/>
      <c r="AG339" s="95"/>
      <c r="AH339" s="95"/>
      <c r="AI339" s="95"/>
      <c r="AJ339" s="107"/>
      <c r="AK339" s="2"/>
      <c r="AL339" s="242"/>
      <c r="AM339" s="243"/>
      <c r="AN339" s="244"/>
      <c r="AO339" s="245"/>
      <c r="AP339" s="246"/>
      <c r="AQ339" s="246"/>
      <c r="AR339" s="246"/>
      <c r="AS339" s="246"/>
      <c r="AT339" s="246"/>
      <c r="AU339" s="246"/>
      <c r="AV339" s="242"/>
      <c r="AW339" s="242"/>
      <c r="AX339" s="247"/>
      <c r="AY339" s="2"/>
      <c r="AZ339" s="2"/>
      <c r="BA339" s="2"/>
      <c r="BB339" s="2"/>
      <c r="BC339" s="2"/>
      <c r="BD339" s="2"/>
      <c r="BE339" s="2"/>
      <c r="BF339" s="2"/>
      <c r="BG339" s="2"/>
      <c r="BH339" s="2"/>
    </row>
    <row r="340" spans="1:60" ht="10.8" customHeight="1" thickBot="1">
      <c r="U340" s="294"/>
      <c r="V340" s="74"/>
      <c r="W340" s="73"/>
      <c r="X340" s="95"/>
      <c r="Y340" s="95"/>
      <c r="Z340" s="95"/>
      <c r="AA340" s="96"/>
      <c r="AB340" s="95"/>
      <c r="AC340" s="119"/>
      <c r="AD340" s="95"/>
      <c r="AE340" s="95"/>
      <c r="AF340" s="95"/>
      <c r="AG340" s="95"/>
      <c r="AH340" s="95"/>
      <c r="AI340" s="95"/>
      <c r="AJ340" s="107"/>
      <c r="AK340" s="2"/>
      <c r="AL340" s="12"/>
      <c r="AM340" s="12"/>
      <c r="AN340" s="12"/>
      <c r="AO340" s="260"/>
      <c r="AP340" s="12"/>
      <c r="AQ340" s="12"/>
      <c r="AR340" s="12"/>
      <c r="AS340" s="12"/>
      <c r="AT340" s="12"/>
      <c r="AU340" s="12"/>
      <c r="AV340" s="12"/>
      <c r="AW340" s="12"/>
      <c r="AX340" s="12"/>
      <c r="AY340" s="2"/>
      <c r="AZ340" s="2"/>
      <c r="BA340" s="2"/>
      <c r="BB340" s="2"/>
      <c r="BC340" s="2"/>
      <c r="BD340" s="2"/>
      <c r="BE340" s="2"/>
      <c r="BF340" s="2"/>
      <c r="BG340" s="2"/>
      <c r="BH340" s="2"/>
    </row>
    <row r="341" spans="1:60" ht="10.8" customHeight="1" thickBot="1">
      <c r="A341" s="87" t="s">
        <v>18</v>
      </c>
      <c r="B341" s="88"/>
      <c r="C341" s="89" t="s">
        <v>19</v>
      </c>
      <c r="D341" s="90" t="s">
        <v>20</v>
      </c>
      <c r="E341" s="90"/>
      <c r="F341" s="90"/>
      <c r="G341" s="91" t="s">
        <v>21</v>
      </c>
      <c r="H341" s="92" t="s">
        <v>22</v>
      </c>
      <c r="I341" s="93" t="s">
        <v>23</v>
      </c>
      <c r="U341" s="94"/>
      <c r="V341" s="233"/>
      <c r="W341" s="84"/>
      <c r="X341" s="705"/>
      <c r="Y341" s="705"/>
      <c r="Z341" s="705"/>
      <c r="AA341" s="706"/>
      <c r="AB341" s="705"/>
      <c r="AC341" s="706"/>
      <c r="AD341" s="707"/>
      <c r="AE341" s="705"/>
      <c r="AF341" s="705"/>
      <c r="AG341" s="706"/>
      <c r="AH341" s="705"/>
      <c r="AI341" s="705"/>
      <c r="AJ341" s="394"/>
      <c r="AK341" s="2"/>
      <c r="AL341" s="95"/>
      <c r="AM341" s="95"/>
      <c r="AN341" s="95"/>
      <c r="AO341" s="96"/>
      <c r="AP341" s="146"/>
      <c r="AQ341" s="146"/>
      <c r="AR341" s="146"/>
      <c r="AS341" s="146"/>
      <c r="AT341" s="95"/>
      <c r="AU341" s="147"/>
      <c r="AV341" s="95"/>
      <c r="AW341" s="95"/>
      <c r="AX341" s="97"/>
      <c r="AY341" s="2"/>
      <c r="AZ341" s="2"/>
      <c r="BA341" s="2"/>
      <c r="BB341" s="2"/>
      <c r="BC341" s="2"/>
      <c r="BD341" s="2"/>
      <c r="BE341" s="2"/>
      <c r="BF341" s="2"/>
      <c r="BG341" s="2"/>
      <c r="BH341" s="2"/>
    </row>
    <row r="342" spans="1:60" ht="10.8" customHeight="1">
      <c r="A342" s="100" t="s">
        <v>24</v>
      </c>
      <c r="B342" s="101" t="s">
        <v>25</v>
      </c>
      <c r="C342" s="102" t="s">
        <v>26</v>
      </c>
      <c r="D342" s="103" t="s">
        <v>27</v>
      </c>
      <c r="E342" s="103" t="s">
        <v>28</v>
      </c>
      <c r="F342" s="103" t="s">
        <v>29</v>
      </c>
      <c r="G342" s="104" t="s">
        <v>30</v>
      </c>
      <c r="H342" s="105" t="s">
        <v>31</v>
      </c>
      <c r="I342" s="106" t="s">
        <v>32</v>
      </c>
      <c r="U342" s="2"/>
      <c r="V342" s="255"/>
      <c r="W342" s="2"/>
      <c r="X342" s="256"/>
      <c r="Y342" s="256"/>
      <c r="Z342" s="256"/>
      <c r="AA342" s="256"/>
      <c r="AB342" s="257"/>
      <c r="AC342" s="256"/>
      <c r="AD342" s="256"/>
      <c r="AE342" s="256"/>
      <c r="AF342" s="258"/>
      <c r="AG342" s="258"/>
      <c r="AH342" s="256"/>
      <c r="AI342" s="256"/>
      <c r="AJ342" s="259"/>
      <c r="AK342" s="2"/>
      <c r="AL342" s="431"/>
      <c r="AM342" s="431"/>
      <c r="AN342" s="431"/>
      <c r="AO342" s="454"/>
      <c r="AP342" s="431"/>
      <c r="AQ342" s="431"/>
      <c r="AR342" s="431"/>
      <c r="AS342" s="431"/>
      <c r="AT342" s="432"/>
      <c r="AU342" s="432"/>
      <c r="AV342" s="431"/>
      <c r="AW342" s="431"/>
      <c r="AX342" s="431"/>
      <c r="AY342" s="2"/>
      <c r="AZ342" s="2"/>
      <c r="BA342" s="2"/>
      <c r="BB342" s="2"/>
      <c r="BC342" s="2"/>
      <c r="BD342" s="2"/>
      <c r="BE342" s="2"/>
      <c r="BF342" s="2"/>
      <c r="BG342" s="2"/>
      <c r="BH342" s="2"/>
    </row>
    <row r="343" spans="1:60" ht="10.8" customHeight="1" thickBot="1">
      <c r="A343" s="108"/>
      <c r="B343" s="109"/>
      <c r="C343" s="110"/>
      <c r="D343" s="111" t="s">
        <v>33</v>
      </c>
      <c r="E343" s="111" t="s">
        <v>34</v>
      </c>
      <c r="F343" s="111" t="s">
        <v>35</v>
      </c>
      <c r="G343" s="112" t="s">
        <v>36</v>
      </c>
      <c r="H343" s="113" t="s">
        <v>37</v>
      </c>
      <c r="I343" s="114" t="s">
        <v>38</v>
      </c>
      <c r="U343" s="2"/>
      <c r="V343" s="2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</row>
    <row r="344" spans="1:60" ht="10.8" customHeight="1">
      <c r="A344" s="88"/>
      <c r="B344" s="418" t="s">
        <v>39</v>
      </c>
      <c r="C344" s="125"/>
      <c r="D344" s="126"/>
      <c r="E344" s="127"/>
      <c r="F344" s="127"/>
      <c r="G344" s="399"/>
      <c r="H344" s="129"/>
      <c r="I344" s="130"/>
      <c r="U344" s="179"/>
      <c r="V344" s="408"/>
      <c r="W344" s="7"/>
      <c r="X344" s="7"/>
      <c r="Y344" s="7"/>
      <c r="Z344" s="171"/>
      <c r="AA344" s="7"/>
      <c r="AB344" s="7"/>
      <c r="AC344" s="7"/>
      <c r="AD344" s="7"/>
      <c r="AE344" s="7"/>
      <c r="AF344" s="7"/>
      <c r="AG344" s="7"/>
      <c r="AH344" s="7"/>
      <c r="AI344" s="7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14"/>
      <c r="AV344" s="2"/>
      <c r="AW344" s="214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</row>
    <row r="345" spans="1:60" ht="10.8" customHeight="1">
      <c r="A345" s="134" t="s">
        <v>40</v>
      </c>
      <c r="B345" s="493" t="s">
        <v>202</v>
      </c>
      <c r="C345" s="319">
        <v>200</v>
      </c>
      <c r="D345" s="163">
        <v>4.633</v>
      </c>
      <c r="E345" s="164">
        <v>6</v>
      </c>
      <c r="F345" s="164">
        <v>22.747</v>
      </c>
      <c r="G345" s="169">
        <v>160.66</v>
      </c>
      <c r="H345" s="154">
        <v>30</v>
      </c>
      <c r="I345" s="254" t="s">
        <v>203</v>
      </c>
      <c r="N345" s="293"/>
      <c r="O345" s="7"/>
      <c r="U345" s="74"/>
      <c r="V345" s="2"/>
      <c r="W345" s="7"/>
      <c r="X345" s="2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2"/>
      <c r="AK345" s="2"/>
      <c r="AL345" s="2"/>
      <c r="AM345" s="2"/>
      <c r="AN345" s="2"/>
      <c r="AO345" s="456"/>
      <c r="AP345" s="2"/>
      <c r="AQ345" s="2"/>
      <c r="AR345" s="2"/>
      <c r="AS345" s="2"/>
      <c r="AT345" s="2"/>
      <c r="AU345" s="2"/>
      <c r="AV345" s="2"/>
      <c r="AW345" s="214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</row>
    <row r="346" spans="1:60" ht="10.8" customHeight="1">
      <c r="A346" s="148" t="s">
        <v>178</v>
      </c>
      <c r="B346" s="409" t="s">
        <v>99</v>
      </c>
      <c r="C346" s="410">
        <v>40</v>
      </c>
      <c r="D346" s="411">
        <v>5.08</v>
      </c>
      <c r="E346" s="152">
        <v>4.5999999999999996</v>
      </c>
      <c r="F346" s="152">
        <v>0.28000000000000003</v>
      </c>
      <c r="G346" s="169">
        <v>62.84</v>
      </c>
      <c r="H346" s="154">
        <v>64</v>
      </c>
      <c r="I346" s="166" t="s">
        <v>100</v>
      </c>
      <c r="N346" s="388"/>
      <c r="O346" s="7"/>
      <c r="U346" s="72"/>
      <c r="V346" s="73"/>
      <c r="W346" s="94"/>
      <c r="X346" s="74"/>
      <c r="Y346" s="74"/>
      <c r="Z346" s="74"/>
      <c r="AA346" s="75"/>
      <c r="AB346" s="75"/>
      <c r="AC346" s="76"/>
      <c r="AD346" s="74"/>
      <c r="AE346" s="74"/>
      <c r="AF346" s="75"/>
      <c r="AG346" s="74"/>
      <c r="AH346" s="74"/>
      <c r="AI346" s="74"/>
      <c r="AJ346" s="74"/>
      <c r="AK346" s="2"/>
      <c r="AL346" s="420"/>
      <c r="AM346" s="686"/>
      <c r="AN346" s="420"/>
      <c r="AO346" s="158"/>
      <c r="AP346" s="213"/>
      <c r="AQ346" s="420"/>
      <c r="AR346" s="158"/>
      <c r="AS346" s="158"/>
      <c r="AT346" s="420"/>
      <c r="AU346" s="214"/>
      <c r="AV346" s="420"/>
      <c r="AW346" s="420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</row>
    <row r="347" spans="1:60" ht="10.8" customHeight="1">
      <c r="A347" s="160" t="s">
        <v>46</v>
      </c>
      <c r="B347" s="405" t="s">
        <v>97</v>
      </c>
      <c r="C347" s="406">
        <v>200</v>
      </c>
      <c r="D347" s="407">
        <v>5.8639999999999999</v>
      </c>
      <c r="E347" s="176">
        <v>5.1680000000000001</v>
      </c>
      <c r="F347" s="176">
        <v>15.433999999999999</v>
      </c>
      <c r="G347" s="177">
        <v>131.804</v>
      </c>
      <c r="H347" s="154">
        <v>69</v>
      </c>
      <c r="I347" s="230" t="s">
        <v>98</v>
      </c>
      <c r="N347" s="7"/>
      <c r="O347" s="7"/>
      <c r="U347" s="72"/>
      <c r="V347" s="2"/>
      <c r="W347" s="73"/>
      <c r="X347" s="415"/>
      <c r="Y347" s="415"/>
      <c r="Z347" s="415"/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2"/>
      <c r="AL347" s="420"/>
      <c r="AM347" s="420"/>
      <c r="AN347" s="420"/>
      <c r="AO347" s="420"/>
      <c r="AP347" s="420"/>
      <c r="AQ347" s="420"/>
      <c r="AR347" s="420"/>
      <c r="AS347" s="420"/>
      <c r="AT347" s="420"/>
      <c r="AU347" s="420"/>
      <c r="AV347" s="420"/>
      <c r="AW347" s="420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</row>
    <row r="348" spans="1:60" ht="10.8" customHeight="1">
      <c r="A348" s="167" t="s">
        <v>204</v>
      </c>
      <c r="B348" s="443" t="s">
        <v>50</v>
      </c>
      <c r="C348" s="406">
        <v>50</v>
      </c>
      <c r="D348" s="163">
        <v>1.925</v>
      </c>
      <c r="E348" s="164">
        <v>0.68799999999999994</v>
      </c>
      <c r="F348" s="152">
        <v>27.1</v>
      </c>
      <c r="G348" s="169">
        <v>122.292</v>
      </c>
      <c r="H348" s="507">
        <v>9</v>
      </c>
      <c r="I348" s="166" t="s">
        <v>51</v>
      </c>
      <c r="N348" s="7"/>
      <c r="O348" s="7"/>
      <c r="U348" s="2"/>
      <c r="V348" s="83"/>
      <c r="W348" s="2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2"/>
      <c r="AK348" s="2"/>
      <c r="AL348" s="2"/>
      <c r="AM348" s="2"/>
      <c r="AN348" s="2"/>
      <c r="AO348" s="158"/>
      <c r="AP348" s="158"/>
      <c r="AQ348" s="2"/>
      <c r="AR348" s="158"/>
      <c r="AS348" s="158"/>
      <c r="AT348" s="2"/>
      <c r="AU348" s="5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</row>
    <row r="349" spans="1:60" ht="10.8" customHeight="1">
      <c r="A349" s="340"/>
      <c r="B349" s="448" t="s">
        <v>52</v>
      </c>
      <c r="C349" s="319">
        <v>30</v>
      </c>
      <c r="D349" s="163">
        <v>1.6950000000000001</v>
      </c>
      <c r="E349" s="152">
        <v>0.45</v>
      </c>
      <c r="F349" s="152">
        <v>12.56</v>
      </c>
      <c r="G349" s="169">
        <v>61.07</v>
      </c>
      <c r="H349" s="277">
        <v>10</v>
      </c>
      <c r="I349" s="254" t="s">
        <v>51</v>
      </c>
      <c r="U349" s="72"/>
      <c r="V349" s="5"/>
      <c r="W349" s="75"/>
      <c r="X349" s="95"/>
      <c r="Y349" s="95"/>
      <c r="Z349" s="95"/>
      <c r="AA349" s="96"/>
      <c r="AB349" s="95"/>
      <c r="AC349" s="119"/>
      <c r="AD349" s="95"/>
      <c r="AE349" s="95"/>
      <c r="AF349" s="95"/>
      <c r="AG349" s="147"/>
      <c r="AH349" s="119"/>
      <c r="AI349" s="95"/>
      <c r="AJ349" s="95"/>
      <c r="AK349" s="2"/>
      <c r="AL349" s="242"/>
      <c r="AM349" s="243"/>
      <c r="AN349" s="244"/>
      <c r="AO349" s="245"/>
      <c r="AP349" s="246"/>
      <c r="AQ349" s="246"/>
      <c r="AR349" s="246"/>
      <c r="AS349" s="246"/>
      <c r="AT349" s="246"/>
      <c r="AU349" s="246"/>
      <c r="AV349" s="242"/>
      <c r="AW349" s="242"/>
      <c r="AX349" s="247"/>
      <c r="AY349" s="2"/>
      <c r="AZ349" s="2"/>
      <c r="BA349" s="2"/>
      <c r="BB349" s="2"/>
      <c r="BC349" s="2"/>
      <c r="BD349" s="2"/>
      <c r="BE349" s="2"/>
      <c r="BF349" s="2"/>
      <c r="BG349" s="2"/>
      <c r="BH349" s="2"/>
    </row>
    <row r="350" spans="1:60" ht="10.8" customHeight="1" thickBot="1">
      <c r="A350" s="181"/>
      <c r="B350" s="708" t="s">
        <v>53</v>
      </c>
      <c r="C350" s="183">
        <v>110</v>
      </c>
      <c r="D350" s="184">
        <v>0.44</v>
      </c>
      <c r="E350" s="185">
        <v>0.44</v>
      </c>
      <c r="F350" s="185">
        <v>10.78</v>
      </c>
      <c r="G350" s="186">
        <v>51.7</v>
      </c>
      <c r="H350" s="187">
        <v>75</v>
      </c>
      <c r="I350" s="188" t="s">
        <v>54</v>
      </c>
      <c r="N350" s="7"/>
      <c r="O350" s="7"/>
      <c r="U350" s="367"/>
      <c r="V350" s="5"/>
      <c r="W350" s="7"/>
      <c r="X350" s="95"/>
      <c r="Y350" s="95"/>
      <c r="Z350" s="118"/>
      <c r="AA350" s="96"/>
      <c r="AB350" s="95"/>
      <c r="AC350" s="107"/>
      <c r="AD350" s="107"/>
      <c r="AE350" s="107"/>
      <c r="AF350" s="107"/>
      <c r="AG350" s="107"/>
      <c r="AH350" s="107"/>
      <c r="AI350" s="107"/>
      <c r="AJ350" s="107"/>
      <c r="AK350" s="2"/>
      <c r="AL350" s="12"/>
      <c r="AM350" s="12"/>
      <c r="AN350" s="12"/>
      <c r="AO350" s="260"/>
      <c r="AP350" s="12"/>
      <c r="AQ350" s="12"/>
      <c r="AR350" s="12"/>
      <c r="AS350" s="12"/>
      <c r="AT350" s="12"/>
      <c r="AU350" s="12"/>
      <c r="AV350" s="12"/>
      <c r="AW350" s="12"/>
      <c r="AX350" s="12"/>
      <c r="AY350" s="2"/>
      <c r="AZ350" s="2"/>
      <c r="BA350" s="2"/>
      <c r="BB350" s="2"/>
      <c r="BC350" s="2"/>
      <c r="BD350" s="2"/>
      <c r="BE350" s="2"/>
      <c r="BF350" s="2"/>
      <c r="BG350" s="2"/>
      <c r="BH350" s="2"/>
    </row>
    <row r="351" spans="1:60" ht="10.8" customHeight="1">
      <c r="A351" s="189" t="s">
        <v>55</v>
      </c>
      <c r="C351" s="672">
        <f>SUM(C345:C350)</f>
        <v>630</v>
      </c>
      <c r="D351" s="190">
        <f>SUM(D345:D350)</f>
        <v>19.637000000000004</v>
      </c>
      <c r="E351" s="191">
        <f>SUM(E345:E350)</f>
        <v>17.346</v>
      </c>
      <c r="F351" s="192">
        <f>SUM(F345:F350)</f>
        <v>88.90100000000001</v>
      </c>
      <c r="G351" s="193">
        <f>SUM(G345:G350)</f>
        <v>590.3660000000001</v>
      </c>
      <c r="H351" s="194" t="s">
        <v>56</v>
      </c>
      <c r="I351" s="195" t="s">
        <v>57</v>
      </c>
      <c r="N351" s="7"/>
      <c r="O351" s="7"/>
      <c r="U351" s="123"/>
      <c r="V351" s="5"/>
      <c r="W351" s="84"/>
      <c r="X351" s="95"/>
      <c r="Y351" s="95"/>
      <c r="Z351" s="118"/>
      <c r="AA351" s="96"/>
      <c r="AB351" s="95"/>
      <c r="AC351" s="107"/>
      <c r="AD351" s="107"/>
      <c r="AE351" s="107"/>
      <c r="AF351" s="107"/>
      <c r="AG351" s="107"/>
      <c r="AH351" s="107"/>
      <c r="AI351" s="107"/>
      <c r="AJ351" s="107"/>
      <c r="AK351" s="2"/>
      <c r="AL351" s="95"/>
      <c r="AM351" s="95"/>
      <c r="AN351" s="95"/>
      <c r="AO351" s="96"/>
      <c r="AP351" s="95"/>
      <c r="AQ351" s="95"/>
      <c r="AR351" s="95"/>
      <c r="AS351" s="95"/>
      <c r="AT351" s="95"/>
      <c r="AU351" s="95"/>
      <c r="AV351" s="95"/>
      <c r="AW351" s="95"/>
      <c r="AX351" s="107"/>
      <c r="AY351" s="2"/>
      <c r="AZ351" s="2"/>
      <c r="BA351" s="2"/>
      <c r="BB351" s="2"/>
      <c r="BC351" s="2"/>
      <c r="BD351" s="2"/>
      <c r="BE351" s="2"/>
      <c r="BF351" s="2"/>
      <c r="BG351" s="2"/>
      <c r="BH351" s="2"/>
    </row>
    <row r="352" spans="1:60" ht="10.8" customHeight="1">
      <c r="A352" s="196"/>
      <c r="B352" s="197" t="s">
        <v>58</v>
      </c>
      <c r="C352" s="198">
        <v>0.25</v>
      </c>
      <c r="D352" s="305">
        <v>19.25</v>
      </c>
      <c r="E352" s="306">
        <v>19.75</v>
      </c>
      <c r="F352" s="307">
        <v>83.75</v>
      </c>
      <c r="G352" s="308">
        <v>587.5</v>
      </c>
      <c r="H352" s="650">
        <f>G352-G351</f>
        <v>-2.8660000000000991</v>
      </c>
      <c r="I352" s="204" t="s">
        <v>59</v>
      </c>
      <c r="N352" s="7"/>
      <c r="O352" s="7"/>
      <c r="U352" s="513"/>
      <c r="V352" s="74"/>
      <c r="W352" s="75"/>
      <c r="X352" s="95"/>
      <c r="Y352" s="95"/>
      <c r="Z352" s="95"/>
      <c r="AA352" s="96"/>
      <c r="AB352" s="146"/>
      <c r="AC352" s="146"/>
      <c r="AD352" s="146"/>
      <c r="AE352" s="146"/>
      <c r="AF352" s="95"/>
      <c r="AG352" s="147"/>
      <c r="AH352" s="95"/>
      <c r="AI352" s="95"/>
      <c r="AJ352" s="107"/>
      <c r="AK352" s="2"/>
      <c r="AL352" s="431"/>
      <c r="AM352" s="431"/>
      <c r="AN352" s="431"/>
      <c r="AO352" s="454"/>
      <c r="AP352" s="431"/>
      <c r="AQ352" s="431"/>
      <c r="AR352" s="431"/>
      <c r="AS352" s="431"/>
      <c r="AT352" s="432"/>
      <c r="AU352" s="432"/>
      <c r="AV352" s="431"/>
      <c r="AW352" s="431"/>
      <c r="AX352" s="431"/>
      <c r="AY352" s="2"/>
      <c r="AZ352" s="2"/>
      <c r="BA352" s="2"/>
      <c r="BB352" s="2"/>
      <c r="BC352" s="2"/>
      <c r="BD352" s="2"/>
      <c r="BE352" s="2"/>
      <c r="BF352" s="2"/>
      <c r="BG352" s="2"/>
      <c r="BH352" s="2"/>
    </row>
    <row r="353" spans="1:60" ht="10.8" customHeight="1" thickBot="1">
      <c r="A353" s="205"/>
      <c r="B353" s="206" t="s">
        <v>60</v>
      </c>
      <c r="C353" s="207"/>
      <c r="D353" s="345">
        <v>0.5</v>
      </c>
      <c r="E353" s="346">
        <v>-3.04</v>
      </c>
      <c r="F353" s="346">
        <v>1.54</v>
      </c>
      <c r="G353" s="347">
        <v>0.12</v>
      </c>
      <c r="H353" s="651"/>
      <c r="I353" s="212"/>
      <c r="N353" s="7"/>
      <c r="O353" s="7"/>
      <c r="U353" s="145"/>
      <c r="V353" s="94"/>
      <c r="W353" s="94"/>
      <c r="X353" s="95"/>
      <c r="Y353" s="95"/>
      <c r="Z353" s="95"/>
      <c r="AA353" s="96"/>
      <c r="AB353" s="95"/>
      <c r="AC353" s="95"/>
      <c r="AD353" s="95"/>
      <c r="AE353" s="95"/>
      <c r="AF353" s="95"/>
      <c r="AG353" s="95"/>
      <c r="AH353" s="95"/>
      <c r="AI353" s="95"/>
      <c r="AJ353" s="107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</row>
    <row r="354" spans="1:60" ht="10.8" customHeight="1">
      <c r="A354" s="88"/>
      <c r="B354" s="398" t="s">
        <v>61</v>
      </c>
      <c r="C354" s="88"/>
      <c r="D354" s="25"/>
      <c r="E354" s="220"/>
      <c r="F354" s="220"/>
      <c r="G354" s="220"/>
      <c r="H354" s="350"/>
      <c r="I354" s="350"/>
      <c r="N354" s="7"/>
      <c r="O354" s="7"/>
      <c r="U354" s="115"/>
      <c r="V354" s="7"/>
      <c r="W354" s="7"/>
      <c r="X354" s="95"/>
      <c r="Y354" s="95"/>
      <c r="Z354" s="95"/>
      <c r="AA354" s="96"/>
      <c r="AB354" s="95"/>
      <c r="AC354" s="95"/>
      <c r="AD354" s="95"/>
      <c r="AE354" s="95"/>
      <c r="AF354" s="95"/>
      <c r="AG354" s="95"/>
      <c r="AH354" s="95"/>
      <c r="AI354" s="95"/>
      <c r="AJ354" s="107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14"/>
      <c r="AV354" s="2"/>
      <c r="AW354" s="214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</row>
    <row r="355" spans="1:60" ht="10.8" customHeight="1">
      <c r="A355" s="340"/>
      <c r="B355" s="333" t="s">
        <v>167</v>
      </c>
      <c r="C355" s="406">
        <v>60</v>
      </c>
      <c r="D355" s="407">
        <v>0.52500000000000002</v>
      </c>
      <c r="E355" s="176">
        <v>7.4999999999999997E-2</v>
      </c>
      <c r="F355" s="176">
        <v>1.5</v>
      </c>
      <c r="G355" s="140">
        <v>8.4749999999999996</v>
      </c>
      <c r="H355" s="154">
        <v>1</v>
      </c>
      <c r="I355" s="142" t="s">
        <v>118</v>
      </c>
      <c r="N355" s="7"/>
      <c r="O355" s="7"/>
      <c r="U355" s="2"/>
      <c r="V355" s="83"/>
      <c r="W355" s="2"/>
      <c r="X355" s="2"/>
      <c r="Y355" s="2"/>
      <c r="Z355" s="709"/>
      <c r="AA355" s="2"/>
      <c r="AB355" s="2"/>
      <c r="AC355" s="2"/>
      <c r="AD355" s="2"/>
      <c r="AE355" s="2"/>
      <c r="AF355" s="2"/>
      <c r="AG355" s="2"/>
      <c r="AH355" s="2"/>
      <c r="AI355" s="2"/>
      <c r="AJ355" s="95"/>
      <c r="AK355" s="72"/>
      <c r="AL355" s="2"/>
      <c r="AM355" s="2"/>
      <c r="AN355" s="2"/>
      <c r="AO355" s="456"/>
      <c r="AP355" s="2"/>
      <c r="AQ355" s="2"/>
      <c r="AR355" s="2"/>
      <c r="AS355" s="2"/>
      <c r="AT355" s="2"/>
      <c r="AU355" s="2"/>
      <c r="AV355" s="2"/>
      <c r="AW355" s="214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</row>
    <row r="356" spans="1:60" ht="10.8" customHeight="1">
      <c r="A356" s="134" t="s">
        <v>40</v>
      </c>
      <c r="B356" s="710" t="s">
        <v>205</v>
      </c>
      <c r="C356" s="457">
        <v>200</v>
      </c>
      <c r="D356" s="151">
        <v>1.6140000000000001</v>
      </c>
      <c r="E356" s="152">
        <v>4.0720000000000001</v>
      </c>
      <c r="F356" s="152">
        <v>19.579999999999998</v>
      </c>
      <c r="G356" s="153">
        <v>117.19</v>
      </c>
      <c r="H356" s="253">
        <v>17</v>
      </c>
      <c r="I356" s="711" t="s">
        <v>206</v>
      </c>
      <c r="N356" s="7"/>
      <c r="O356" s="7"/>
      <c r="U356" s="513"/>
      <c r="V356" s="74"/>
      <c r="W356" s="73"/>
      <c r="X356" s="95"/>
      <c r="Y356" s="95"/>
      <c r="Z356" s="118"/>
      <c r="AA356" s="96"/>
      <c r="AB356" s="95"/>
      <c r="AC356" s="107"/>
      <c r="AD356" s="107"/>
      <c r="AE356" s="107"/>
      <c r="AF356" s="107"/>
      <c r="AG356" s="107"/>
      <c r="AH356" s="107"/>
      <c r="AI356" s="107"/>
      <c r="AJ356" s="107"/>
      <c r="AK356" s="369"/>
      <c r="AL356" s="369"/>
      <c r="AM356" s="2"/>
      <c r="AN356" s="99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</row>
    <row r="357" spans="1:60" ht="10.8" customHeight="1">
      <c r="A357" s="167" t="s">
        <v>178</v>
      </c>
      <c r="B357" s="333" t="s">
        <v>207</v>
      </c>
      <c r="C357" s="406">
        <v>90</v>
      </c>
      <c r="D357" s="403">
        <v>18.231999999999999</v>
      </c>
      <c r="E357" s="164">
        <v>10.679</v>
      </c>
      <c r="F357" s="164">
        <v>13.122999999999999</v>
      </c>
      <c r="G357" s="169">
        <v>226.37299999999999</v>
      </c>
      <c r="H357" s="502">
        <v>46</v>
      </c>
      <c r="I357" s="142" t="s">
        <v>208</v>
      </c>
      <c r="N357" s="7"/>
      <c r="O357" s="7"/>
      <c r="U357" s="84"/>
      <c r="V357" s="74"/>
      <c r="W357" s="73"/>
      <c r="X357" s="95"/>
      <c r="Y357" s="95"/>
      <c r="Z357" s="95"/>
      <c r="AA357" s="96"/>
      <c r="AB357" s="95"/>
      <c r="AC357" s="95"/>
      <c r="AD357" s="119"/>
      <c r="AE357" s="95"/>
      <c r="AF357" s="95"/>
      <c r="AG357" s="95"/>
      <c r="AH357" s="95"/>
      <c r="AI357" s="95"/>
      <c r="AJ357" s="107"/>
      <c r="AK357" s="72"/>
      <c r="AL357" s="373"/>
      <c r="AM357" s="373"/>
      <c r="AN357" s="373"/>
      <c r="AO357" s="260"/>
      <c r="AP357" s="246"/>
      <c r="AQ357" s="246"/>
      <c r="AR357" s="246"/>
      <c r="AS357" s="246"/>
      <c r="AT357" s="246"/>
      <c r="AU357" s="246"/>
      <c r="AV357" s="242"/>
      <c r="AW357" s="242"/>
      <c r="AX357" s="247"/>
      <c r="AY357" s="2"/>
      <c r="AZ357" s="2"/>
      <c r="BA357" s="2"/>
      <c r="BB357" s="2"/>
      <c r="BC357" s="2"/>
      <c r="BD357" s="2"/>
      <c r="BE357" s="2"/>
      <c r="BF357" s="2"/>
      <c r="BG357" s="2"/>
      <c r="BH357" s="2"/>
    </row>
    <row r="358" spans="1:60" ht="10.8" customHeight="1">
      <c r="A358" s="167"/>
      <c r="B358" s="402" t="s">
        <v>209</v>
      </c>
      <c r="C358" s="406">
        <v>180</v>
      </c>
      <c r="D358" s="411">
        <v>3.03</v>
      </c>
      <c r="E358" s="152">
        <v>11.84</v>
      </c>
      <c r="F358" s="152">
        <v>24.74</v>
      </c>
      <c r="G358" s="169">
        <v>217.64</v>
      </c>
      <c r="H358" s="430">
        <v>37</v>
      </c>
      <c r="I358" s="269" t="s">
        <v>210</v>
      </c>
      <c r="N358" s="7"/>
      <c r="O358" s="7"/>
      <c r="U358" s="712"/>
      <c r="V358" s="74"/>
      <c r="W358" s="713"/>
      <c r="X358" s="95"/>
      <c r="Y358" s="95"/>
      <c r="Z358" s="95"/>
      <c r="AA358" s="96"/>
      <c r="AB358" s="95"/>
      <c r="AC358" s="95"/>
      <c r="AD358" s="95"/>
      <c r="AE358" s="95"/>
      <c r="AF358" s="95"/>
      <c r="AG358" s="95"/>
      <c r="AH358" s="95"/>
      <c r="AI358" s="95"/>
      <c r="AJ358" s="107"/>
      <c r="AK358" s="72"/>
      <c r="AL358" s="377"/>
      <c r="AM358" s="377"/>
      <c r="AN358" s="377"/>
      <c r="AO358" s="377"/>
      <c r="AP358" s="377"/>
      <c r="AQ358" s="377"/>
      <c r="AR358" s="377"/>
      <c r="AS358" s="377"/>
      <c r="AT358" s="377"/>
      <c r="AU358" s="377"/>
      <c r="AV358" s="377"/>
      <c r="AW358" s="377"/>
      <c r="AX358" s="377"/>
      <c r="AY358" s="2"/>
      <c r="AZ358" s="2"/>
      <c r="BA358" s="2"/>
      <c r="BB358" s="2"/>
      <c r="BC358" s="2"/>
      <c r="BD358" s="2"/>
      <c r="BE358" s="2"/>
      <c r="BF358" s="2"/>
      <c r="BG358" s="2"/>
      <c r="BH358" s="2"/>
    </row>
    <row r="359" spans="1:60" ht="10.8" customHeight="1">
      <c r="A359" s="160" t="s">
        <v>46</v>
      </c>
      <c r="B359" s="333" t="s">
        <v>92</v>
      </c>
      <c r="C359" s="334">
        <v>200</v>
      </c>
      <c r="D359" s="151">
        <v>0.5</v>
      </c>
      <c r="E359" s="152">
        <v>0</v>
      </c>
      <c r="F359" s="152">
        <v>22.84</v>
      </c>
      <c r="G359" s="165">
        <v>91.885999999999996</v>
      </c>
      <c r="H359" s="226">
        <v>71</v>
      </c>
      <c r="I359" s="365" t="s">
        <v>93</v>
      </c>
      <c r="N359" s="7"/>
      <c r="O359" s="7"/>
      <c r="U359" s="72"/>
      <c r="V359" s="368"/>
      <c r="W359" s="368"/>
      <c r="X359" s="95"/>
      <c r="Y359" s="95"/>
      <c r="Z359" s="95"/>
      <c r="AA359" s="96"/>
      <c r="AB359" s="95"/>
      <c r="AC359" s="95"/>
      <c r="AD359" s="95"/>
      <c r="AE359" s="95"/>
      <c r="AF359" s="95"/>
      <c r="AG359" s="95"/>
      <c r="AH359" s="95"/>
      <c r="AI359" s="95"/>
      <c r="AJ359" s="107"/>
      <c r="AK359" s="72"/>
      <c r="AL359" s="94"/>
      <c r="AM359" s="94"/>
      <c r="AN359" s="378"/>
      <c r="AO359" s="379"/>
      <c r="AP359" s="94"/>
      <c r="AQ359" s="94"/>
      <c r="AR359" s="378"/>
      <c r="AS359" s="94"/>
      <c r="AT359" s="94"/>
      <c r="AU359" s="147"/>
      <c r="AV359" s="94"/>
      <c r="AW359" s="94"/>
      <c r="AX359" s="94"/>
      <c r="AY359" s="2"/>
      <c r="AZ359" s="2"/>
      <c r="BA359" s="2"/>
      <c r="BB359" s="2"/>
      <c r="BC359" s="2"/>
      <c r="BD359" s="2"/>
      <c r="BE359" s="2"/>
      <c r="BF359" s="2"/>
      <c r="BG359" s="2"/>
      <c r="BH359" s="2"/>
    </row>
    <row r="360" spans="1:60" ht="10.8" customHeight="1">
      <c r="A360" s="167" t="s">
        <v>204</v>
      </c>
      <c r="B360" s="402" t="s">
        <v>50</v>
      </c>
      <c r="C360" s="406">
        <v>50</v>
      </c>
      <c r="D360" s="163">
        <v>1.925</v>
      </c>
      <c r="E360" s="164">
        <v>0.68799999999999994</v>
      </c>
      <c r="F360" s="152">
        <v>27.1</v>
      </c>
      <c r="G360" s="169">
        <v>122.292</v>
      </c>
      <c r="H360" s="507">
        <v>9</v>
      </c>
      <c r="I360" s="142" t="s">
        <v>51</v>
      </c>
      <c r="N360" s="7"/>
      <c r="O360" s="7"/>
      <c r="U360" s="72"/>
      <c r="V360" s="5"/>
      <c r="W360" s="84"/>
      <c r="X360" s="74"/>
      <c r="Y360" s="74"/>
      <c r="Z360" s="74"/>
      <c r="AA360" s="75"/>
      <c r="AB360" s="75"/>
      <c r="AC360" s="76"/>
      <c r="AD360" s="74"/>
      <c r="AE360" s="74"/>
      <c r="AF360" s="75"/>
      <c r="AG360" s="74"/>
      <c r="AH360" s="74"/>
      <c r="AI360" s="74"/>
      <c r="AJ360" s="73"/>
      <c r="AK360" s="7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</row>
    <row r="361" spans="1:60" ht="10.8" customHeight="1" thickBot="1">
      <c r="A361" s="181"/>
      <c r="B361" s="708" t="s">
        <v>52</v>
      </c>
      <c r="C361" s="508">
        <v>20</v>
      </c>
      <c r="D361" s="320">
        <v>1.1299999999999999</v>
      </c>
      <c r="E361" s="267">
        <v>0.3</v>
      </c>
      <c r="F361" s="176">
        <v>8.3729999999999993</v>
      </c>
      <c r="G361" s="177">
        <v>40.712000000000003</v>
      </c>
      <c r="H361" s="154">
        <v>10</v>
      </c>
      <c r="I361" s="142" t="s">
        <v>51</v>
      </c>
      <c r="N361" s="7"/>
      <c r="O361" s="7"/>
      <c r="U361" s="513"/>
      <c r="V361" s="74"/>
      <c r="W361" s="73"/>
      <c r="X361" s="95"/>
      <c r="Y361" s="119"/>
      <c r="Z361" s="95"/>
      <c r="AA361" s="96"/>
      <c r="AB361" s="95"/>
      <c r="AC361" s="95"/>
      <c r="AD361" s="95"/>
      <c r="AE361" s="95"/>
      <c r="AF361" s="95"/>
      <c r="AG361" s="95"/>
      <c r="AH361" s="147"/>
      <c r="AI361" s="95"/>
      <c r="AJ361" s="107"/>
      <c r="AK361" s="7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714"/>
      <c r="BE361" s="2"/>
      <c r="BF361" s="2"/>
      <c r="BG361" s="2"/>
      <c r="BH361" s="2"/>
    </row>
    <row r="362" spans="1:60" ht="10.8" customHeight="1">
      <c r="A362" s="715" t="s">
        <v>72</v>
      </c>
      <c r="B362" s="374"/>
      <c r="C362" s="716">
        <f>SUM(C355:C361)</f>
        <v>800</v>
      </c>
      <c r="D362" s="282">
        <f>SUM(D355:D361)</f>
        <v>26.956</v>
      </c>
      <c r="E362" s="191">
        <f>SUM(E355:E361)</f>
        <v>27.654</v>
      </c>
      <c r="F362" s="283">
        <f>SUM(F355:F361)</f>
        <v>117.25600000000001</v>
      </c>
      <c r="G362" s="193">
        <f>SUM(G355:G361)</f>
        <v>824.56799999999998</v>
      </c>
      <c r="H362" s="194" t="s">
        <v>56</v>
      </c>
      <c r="I362" s="195" t="s">
        <v>57</v>
      </c>
      <c r="N362" s="7"/>
      <c r="O362" s="7"/>
      <c r="U362" s="513"/>
      <c r="V362" s="74"/>
      <c r="W362" s="73"/>
      <c r="X362" s="95"/>
      <c r="Y362" s="95"/>
      <c r="Z362" s="95"/>
      <c r="AA362" s="96"/>
      <c r="AB362" s="95"/>
      <c r="AC362" s="119"/>
      <c r="AD362" s="95"/>
      <c r="AE362" s="95"/>
      <c r="AF362" s="95"/>
      <c r="AG362" s="95"/>
      <c r="AH362" s="95"/>
      <c r="AI362" s="95"/>
      <c r="AJ362" s="107"/>
      <c r="AK362" s="72"/>
      <c r="AL362" s="420"/>
      <c r="AM362" s="686"/>
      <c r="AN362" s="420"/>
      <c r="AO362" s="158"/>
      <c r="AP362" s="213"/>
      <c r="AQ362" s="420"/>
      <c r="AR362" s="158"/>
      <c r="AS362" s="158"/>
      <c r="AT362" s="420"/>
      <c r="AU362" s="214"/>
      <c r="AV362" s="420"/>
      <c r="AW362" s="420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</row>
    <row r="363" spans="1:60" ht="10.8" customHeight="1">
      <c r="A363" s="287"/>
      <c r="B363" s="197" t="s">
        <v>58</v>
      </c>
      <c r="C363" s="471">
        <v>0.35</v>
      </c>
      <c r="D363" s="199">
        <v>26.95</v>
      </c>
      <c r="E363" s="200">
        <v>27.65</v>
      </c>
      <c r="F363" s="201">
        <v>117.25</v>
      </c>
      <c r="G363" s="202">
        <v>822.5</v>
      </c>
      <c r="H363" s="650">
        <f>G363-G362</f>
        <v>-2.0679999999999836</v>
      </c>
      <c r="I363" s="204" t="s">
        <v>59</v>
      </c>
      <c r="N363" s="7"/>
      <c r="O363" s="7"/>
      <c r="U363" s="513"/>
      <c r="V363" s="74"/>
      <c r="W363" s="73"/>
      <c r="X363" s="95"/>
      <c r="Y363" s="95"/>
      <c r="Z363" s="95"/>
      <c r="AA363" s="96"/>
      <c r="AB363" s="146"/>
      <c r="AC363" s="146"/>
      <c r="AD363" s="146"/>
      <c r="AE363" s="146"/>
      <c r="AF363" s="95"/>
      <c r="AG363" s="147"/>
      <c r="AH363" s="95"/>
      <c r="AI363" s="95"/>
      <c r="AJ363" s="107"/>
      <c r="AK363" s="2"/>
      <c r="AL363" s="420"/>
      <c r="AM363" s="420"/>
      <c r="AN363" s="420"/>
      <c r="AO363" s="420"/>
      <c r="AP363" s="420"/>
      <c r="AQ363" s="420"/>
      <c r="AR363" s="420"/>
      <c r="AS363" s="420"/>
      <c r="AT363" s="420"/>
      <c r="AU363" s="420"/>
      <c r="AV363" s="420"/>
      <c r="AW363" s="420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</row>
    <row r="364" spans="1:60" ht="10.8" customHeight="1" thickBot="1">
      <c r="A364" s="205"/>
      <c r="B364" s="290" t="s">
        <v>60</v>
      </c>
      <c r="C364" s="207"/>
      <c r="D364" s="208">
        <v>0.01</v>
      </c>
      <c r="E364" s="209">
        <v>0.01</v>
      </c>
      <c r="F364" s="209">
        <v>0</v>
      </c>
      <c r="G364" s="210">
        <v>0.09</v>
      </c>
      <c r="H364" s="25"/>
      <c r="I364" s="204"/>
      <c r="M364" s="509"/>
      <c r="N364" s="7"/>
      <c r="O364" s="7"/>
      <c r="U364" s="513"/>
      <c r="V364" s="74"/>
      <c r="W364" s="94"/>
      <c r="X364" s="95"/>
      <c r="Y364" s="95"/>
      <c r="Z364" s="95"/>
      <c r="AA364" s="96"/>
      <c r="AB364" s="95"/>
      <c r="AC364" s="95"/>
      <c r="AD364" s="95"/>
      <c r="AE364" s="95"/>
      <c r="AF364" s="95"/>
      <c r="AG364" s="95"/>
      <c r="AH364" s="95"/>
      <c r="AI364" s="95"/>
      <c r="AJ364" s="107"/>
      <c r="AK364" s="2"/>
      <c r="AL364" s="2"/>
      <c r="AM364" s="2"/>
      <c r="AN364" s="2"/>
      <c r="AO364" s="158"/>
      <c r="AP364" s="158"/>
      <c r="AQ364" s="2"/>
      <c r="AR364" s="158"/>
      <c r="AS364" s="158"/>
      <c r="AT364" s="2"/>
      <c r="AU364" s="5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</row>
    <row r="365" spans="1:60" ht="10.8" customHeight="1">
      <c r="A365" s="296" t="s">
        <v>211</v>
      </c>
      <c r="B365" s="280" t="s">
        <v>74</v>
      </c>
      <c r="C365" s="297"/>
      <c r="D365" s="437">
        <f>D362+D351</f>
        <v>46.593000000000004</v>
      </c>
      <c r="E365" s="438">
        <f>E362+E351</f>
        <v>45</v>
      </c>
      <c r="F365" s="438">
        <f>F362+F351</f>
        <v>206.15700000000004</v>
      </c>
      <c r="G365" s="439">
        <f>G362+G351</f>
        <v>1414.9340000000002</v>
      </c>
      <c r="H365" s="285" t="s">
        <v>56</v>
      </c>
      <c r="I365" s="195" t="s">
        <v>57</v>
      </c>
      <c r="M365" s="509"/>
      <c r="N365" s="7"/>
      <c r="O365" s="7"/>
      <c r="U365" s="94"/>
      <c r="V365" s="233"/>
      <c r="W365" s="84"/>
      <c r="X365" s="705"/>
      <c r="Y365" s="705"/>
      <c r="Z365" s="705"/>
      <c r="AA365" s="706"/>
      <c r="AB365" s="705"/>
      <c r="AC365" s="706"/>
      <c r="AD365" s="707"/>
      <c r="AE365" s="705"/>
      <c r="AF365" s="705"/>
      <c r="AG365" s="707"/>
      <c r="AH365" s="707"/>
      <c r="AI365" s="705"/>
      <c r="AJ365" s="394"/>
      <c r="AK365" s="369"/>
      <c r="AL365" s="242"/>
      <c r="AM365" s="243"/>
      <c r="AN365" s="244"/>
      <c r="AO365" s="245"/>
      <c r="AP365" s="246"/>
      <c r="AQ365" s="246"/>
      <c r="AR365" s="246"/>
      <c r="AS365" s="246"/>
      <c r="AT365" s="246"/>
      <c r="AU365" s="246"/>
      <c r="AV365" s="242"/>
      <c r="AW365" s="242"/>
      <c r="AX365" s="247"/>
      <c r="AY365" s="2"/>
      <c r="AZ365" s="2"/>
      <c r="BA365" s="2"/>
      <c r="BB365" s="2"/>
      <c r="BC365" s="2"/>
      <c r="BD365" s="2"/>
      <c r="BE365" s="2"/>
      <c r="BF365" s="2"/>
      <c r="BG365" s="2"/>
      <c r="BH365" s="2"/>
    </row>
    <row r="366" spans="1:60" ht="10.8" customHeight="1">
      <c r="A366" s="302"/>
      <c r="B366" s="303" t="s">
        <v>58</v>
      </c>
      <c r="C366" s="304">
        <v>0.6</v>
      </c>
      <c r="D366" s="305">
        <v>46.2</v>
      </c>
      <c r="E366" s="306">
        <v>47.4</v>
      </c>
      <c r="F366" s="307">
        <v>201</v>
      </c>
      <c r="G366" s="308">
        <v>1410</v>
      </c>
      <c r="H366" s="289">
        <f>G366-G365</f>
        <v>-4.9340000000001965</v>
      </c>
      <c r="I366" s="204" t="s">
        <v>59</v>
      </c>
      <c r="M366" s="509"/>
      <c r="N366" s="7"/>
      <c r="O366" s="7"/>
      <c r="U366" s="2"/>
      <c r="V366" s="255"/>
      <c r="W366" s="2"/>
      <c r="X366" s="256"/>
      <c r="Y366" s="256"/>
      <c r="Z366" s="256"/>
      <c r="AA366" s="256"/>
      <c r="AB366" s="257"/>
      <c r="AC366" s="256"/>
      <c r="AD366" s="256"/>
      <c r="AE366" s="256"/>
      <c r="AF366" s="258"/>
      <c r="AG366" s="258"/>
      <c r="AH366" s="256"/>
      <c r="AI366" s="256"/>
      <c r="AJ366" s="259"/>
      <c r="AK366" s="145"/>
      <c r="AL366" s="12"/>
      <c r="AM366" s="12"/>
      <c r="AN366" s="12"/>
      <c r="AO366" s="260"/>
      <c r="AP366" s="12"/>
      <c r="AQ366" s="12"/>
      <c r="AR366" s="12"/>
      <c r="AS366" s="12"/>
      <c r="AT366" s="12"/>
      <c r="AU366" s="12"/>
      <c r="AV366" s="12"/>
      <c r="AW366" s="12"/>
      <c r="AX366" s="12"/>
      <c r="AY366" s="2"/>
      <c r="AZ366" s="2"/>
      <c r="BA366" s="2"/>
      <c r="BB366" s="2"/>
      <c r="BC366" s="2"/>
      <c r="BD366" s="2"/>
      <c r="BE366" s="2"/>
      <c r="BF366" s="2"/>
      <c r="BG366" s="2"/>
      <c r="BH366" s="2"/>
    </row>
    <row r="367" spans="1:60" ht="10.8" customHeight="1" thickBot="1">
      <c r="A367" s="205"/>
      <c r="B367" s="290" t="s">
        <v>60</v>
      </c>
      <c r="C367" s="207"/>
      <c r="D367" s="208">
        <v>0.51</v>
      </c>
      <c r="E367" s="209">
        <v>-3.04</v>
      </c>
      <c r="F367" s="209">
        <v>1.54</v>
      </c>
      <c r="G367" s="210">
        <v>0.21</v>
      </c>
      <c r="H367" s="292"/>
      <c r="I367" s="212"/>
      <c r="M367" s="509"/>
      <c r="N367" s="7"/>
      <c r="O367" s="7"/>
      <c r="U367" s="2"/>
      <c r="V367" s="2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2"/>
      <c r="AK367" s="95"/>
      <c r="AL367" s="95"/>
      <c r="AM367" s="95"/>
      <c r="AN367" s="118"/>
      <c r="AO367" s="96"/>
      <c r="AP367" s="95"/>
      <c r="AQ367" s="107"/>
      <c r="AR367" s="107"/>
      <c r="AS367" s="107"/>
      <c r="AT367" s="107"/>
      <c r="AU367" s="107"/>
      <c r="AV367" s="107"/>
      <c r="AW367" s="107"/>
      <c r="AX367" s="97"/>
      <c r="AY367" s="2"/>
      <c r="AZ367" s="2"/>
      <c r="BA367" s="2"/>
      <c r="BB367" s="2"/>
      <c r="BC367" s="2"/>
      <c r="BD367" s="2"/>
      <c r="BE367" s="2"/>
      <c r="BF367" s="2"/>
      <c r="BG367" s="2"/>
      <c r="BH367" s="2"/>
    </row>
    <row r="368" spans="1:60" ht="10.8" customHeight="1">
      <c r="D368" s="717"/>
      <c r="E368" s="717"/>
      <c r="F368" s="717"/>
      <c r="G368" s="717"/>
      <c r="M368" s="25"/>
      <c r="N368" s="7"/>
      <c r="O368" s="7"/>
      <c r="U368" s="179"/>
      <c r="V368" s="408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2"/>
      <c r="AK368" s="72"/>
      <c r="AL368" s="431"/>
      <c r="AM368" s="431"/>
      <c r="AN368" s="431"/>
      <c r="AO368" s="454"/>
      <c r="AP368" s="431"/>
      <c r="AQ368" s="431"/>
      <c r="AR368" s="431"/>
      <c r="AS368" s="431"/>
      <c r="AT368" s="432"/>
      <c r="AU368" s="432"/>
      <c r="AV368" s="431"/>
      <c r="AW368" s="431"/>
      <c r="AX368" s="431"/>
      <c r="AY368" s="2"/>
      <c r="AZ368" s="2"/>
      <c r="BA368" s="2"/>
      <c r="BB368" s="2"/>
      <c r="BC368" s="2"/>
      <c r="BD368" s="2"/>
      <c r="BE368" s="2"/>
      <c r="BF368" s="2"/>
      <c r="BG368" s="2"/>
      <c r="BH368" s="2"/>
    </row>
    <row r="369" spans="1:60" ht="10.8" customHeight="1">
      <c r="D369" s="717"/>
      <c r="E369" s="717"/>
      <c r="F369" s="717"/>
      <c r="G369" s="717"/>
      <c r="M369" s="25"/>
      <c r="N369" s="7"/>
      <c r="O369" s="7"/>
      <c r="U369" s="179"/>
      <c r="V369" s="408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2"/>
      <c r="AK369" s="72"/>
      <c r="AL369" s="431"/>
      <c r="AM369" s="431"/>
      <c r="AN369" s="431"/>
      <c r="AO369" s="454"/>
      <c r="AP369" s="431"/>
      <c r="AQ369" s="431"/>
      <c r="AR369" s="431"/>
      <c r="AS369" s="431"/>
      <c r="AT369" s="432"/>
      <c r="AU369" s="432"/>
      <c r="AV369" s="431"/>
      <c r="AW369" s="431"/>
      <c r="AX369" s="431"/>
      <c r="AY369" s="2"/>
      <c r="AZ369" s="2"/>
      <c r="BA369" s="2"/>
      <c r="BB369" s="2"/>
      <c r="BC369" s="2"/>
      <c r="BD369" s="2"/>
      <c r="BE369" s="2"/>
      <c r="BF369" s="2"/>
      <c r="BG369" s="2"/>
      <c r="BH369" s="2"/>
    </row>
    <row r="370" spans="1:60" ht="10.8" customHeight="1">
      <c r="D370" s="717"/>
      <c r="E370" s="717"/>
      <c r="F370" s="717"/>
      <c r="G370" s="717"/>
      <c r="M370" s="25"/>
      <c r="N370" s="7"/>
      <c r="O370" s="7"/>
      <c r="U370" s="179"/>
      <c r="V370" s="408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2"/>
      <c r="AK370" s="72"/>
      <c r="AL370" s="431"/>
      <c r="AM370" s="431"/>
      <c r="AN370" s="431"/>
      <c r="AO370" s="454"/>
      <c r="AP370" s="431"/>
      <c r="AQ370" s="431"/>
      <c r="AR370" s="431"/>
      <c r="AS370" s="431"/>
      <c r="AT370" s="432"/>
      <c r="AU370" s="432"/>
      <c r="AV370" s="431"/>
      <c r="AW370" s="431"/>
      <c r="AX370" s="431"/>
      <c r="AY370" s="2"/>
      <c r="AZ370" s="2"/>
      <c r="BA370" s="2"/>
      <c r="BB370" s="2"/>
      <c r="BC370" s="2"/>
      <c r="BD370" s="2"/>
      <c r="BE370" s="2"/>
      <c r="BF370" s="2"/>
      <c r="BG370" s="2"/>
      <c r="BH370" s="2"/>
    </row>
    <row r="371" spans="1:60" ht="10.8" customHeight="1">
      <c r="D371" s="717"/>
      <c r="E371" s="717"/>
      <c r="F371" s="717"/>
      <c r="G371" s="717"/>
      <c r="M371" s="25"/>
      <c r="N371" s="7"/>
      <c r="O371" s="7"/>
      <c r="U371" s="179"/>
      <c r="V371" s="408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2"/>
      <c r="AK371" s="72"/>
      <c r="AL371" s="431"/>
      <c r="AM371" s="431"/>
      <c r="AN371" s="431"/>
      <c r="AO371" s="454"/>
      <c r="AP371" s="431"/>
      <c r="AQ371" s="431"/>
      <c r="AR371" s="431"/>
      <c r="AS371" s="431"/>
      <c r="AT371" s="432"/>
      <c r="AU371" s="432"/>
      <c r="AV371" s="431"/>
      <c r="AW371" s="431"/>
      <c r="AX371" s="431"/>
      <c r="AY371" s="2"/>
      <c r="AZ371" s="2"/>
      <c r="BA371" s="2"/>
      <c r="BB371" s="2"/>
      <c r="BC371" s="2"/>
      <c r="BD371" s="2"/>
      <c r="BE371" s="2"/>
      <c r="BF371" s="2"/>
      <c r="BG371" s="2"/>
      <c r="BH371" s="2"/>
    </row>
    <row r="372" spans="1:60" ht="10.8" customHeight="1">
      <c r="D372" s="717"/>
      <c r="E372" s="717"/>
      <c r="F372" s="717"/>
      <c r="G372" s="717"/>
      <c r="M372" s="25"/>
      <c r="N372" s="7"/>
      <c r="O372" s="7"/>
      <c r="U372" s="179"/>
      <c r="V372" s="408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2"/>
      <c r="AK372" s="72"/>
      <c r="AL372" s="431"/>
      <c r="AM372" s="431"/>
      <c r="AN372" s="431"/>
      <c r="AO372" s="454"/>
      <c r="AP372" s="431"/>
      <c r="AQ372" s="431"/>
      <c r="AR372" s="431"/>
      <c r="AS372" s="431"/>
      <c r="AT372" s="432"/>
      <c r="AU372" s="432"/>
      <c r="AV372" s="431"/>
      <c r="AW372" s="431"/>
      <c r="AX372" s="431"/>
      <c r="AY372" s="2"/>
      <c r="AZ372" s="2"/>
      <c r="BA372" s="2"/>
      <c r="BB372" s="2"/>
      <c r="BC372" s="2"/>
      <c r="BD372" s="2"/>
      <c r="BE372" s="2"/>
      <c r="BF372" s="2"/>
      <c r="BG372" s="2"/>
      <c r="BH372" s="2"/>
    </row>
    <row r="373" spans="1:60" ht="10.8" customHeight="1">
      <c r="D373" s="717"/>
      <c r="E373" s="717"/>
      <c r="F373" s="717"/>
      <c r="G373" s="717"/>
      <c r="M373" s="25"/>
      <c r="N373" s="7"/>
      <c r="O373" s="7"/>
      <c r="U373" s="179"/>
      <c r="V373" s="408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2"/>
      <c r="AK373" s="72"/>
      <c r="AL373" s="431"/>
      <c r="AM373" s="431"/>
      <c r="AN373" s="431"/>
      <c r="AO373" s="454"/>
      <c r="AP373" s="431"/>
      <c r="AQ373" s="431"/>
      <c r="AR373" s="431"/>
      <c r="AS373" s="431"/>
      <c r="AT373" s="432"/>
      <c r="AU373" s="432"/>
      <c r="AV373" s="431"/>
      <c r="AW373" s="431"/>
      <c r="AX373" s="431"/>
      <c r="AY373" s="2"/>
      <c r="AZ373" s="2"/>
      <c r="BA373" s="2"/>
      <c r="BB373" s="2"/>
      <c r="BC373" s="2"/>
      <c r="BD373" s="2"/>
      <c r="BE373" s="2"/>
      <c r="BF373" s="2"/>
      <c r="BG373" s="2"/>
      <c r="BH373" s="2"/>
    </row>
    <row r="374" spans="1:60" ht="16.8" customHeight="1">
      <c r="A374" s="381"/>
      <c r="B374" s="381"/>
      <c r="C374" s="382" t="s">
        <v>13</v>
      </c>
      <c r="D374" s="381"/>
      <c r="E374" s="381"/>
      <c r="F374" s="383"/>
      <c r="G374" s="381"/>
      <c r="H374" s="381"/>
      <c r="I374" s="381"/>
      <c r="K374" s="509"/>
      <c r="L374" s="510"/>
      <c r="M374" s="509"/>
      <c r="N374" s="7"/>
      <c r="O374" s="7"/>
      <c r="U374" s="2"/>
      <c r="V374" s="2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2"/>
      <c r="AK374" s="7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</row>
    <row r="375" spans="1:60" ht="16.8" customHeight="1">
      <c r="A375" s="849" t="s">
        <v>14</v>
      </c>
      <c r="B375" s="849"/>
      <c r="C375" s="849"/>
      <c r="D375" s="849"/>
      <c r="E375" s="849"/>
      <c r="F375" s="849"/>
      <c r="G375" s="849"/>
      <c r="H375" s="849"/>
      <c r="I375" s="849"/>
      <c r="J375" s="849"/>
      <c r="N375" s="7"/>
      <c r="O375" s="7"/>
      <c r="U375" s="72"/>
      <c r="V375" s="73"/>
      <c r="W375" s="94"/>
      <c r="X375" s="74"/>
      <c r="Y375" s="74"/>
      <c r="Z375" s="74"/>
      <c r="AA375" s="75"/>
      <c r="AB375" s="75"/>
      <c r="AC375" s="76"/>
      <c r="AD375" s="74"/>
      <c r="AE375" s="74"/>
      <c r="AF375" s="75"/>
      <c r="AG375" s="74"/>
      <c r="AH375" s="74"/>
      <c r="AI375" s="74"/>
      <c r="AJ375" s="74"/>
      <c r="AK375" s="72"/>
      <c r="AL375" s="2"/>
      <c r="AM375" s="2"/>
      <c r="AN375" s="2"/>
      <c r="AO375" s="2"/>
      <c r="AP375" s="2"/>
      <c r="AQ375" s="2"/>
      <c r="AR375" s="2"/>
      <c r="AS375" s="2"/>
      <c r="AT375" s="2"/>
      <c r="AU375" s="214"/>
      <c r="AV375" s="2"/>
      <c r="AW375" s="214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</row>
    <row r="376" spans="1:60" ht="16.8" customHeight="1" thickBot="1">
      <c r="A376" s="82" t="s">
        <v>15</v>
      </c>
      <c r="B376" s="36"/>
      <c r="C376" s="80" t="s">
        <v>160</v>
      </c>
      <c r="D376"/>
      <c r="F376" s="79" t="s">
        <v>17</v>
      </c>
      <c r="G376" s="386"/>
      <c r="H376" s="82"/>
      <c r="I376" s="82"/>
      <c r="N376" s="7"/>
      <c r="O376" s="7"/>
      <c r="U376" s="72"/>
      <c r="V376" s="2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2"/>
      <c r="AL376" s="420"/>
      <c r="AM376" s="684"/>
      <c r="AN376" s="420"/>
      <c r="AO376" s="158"/>
      <c r="AP376" s="213"/>
      <c r="AQ376" s="420"/>
      <c r="AR376" s="158"/>
      <c r="AS376" s="158"/>
      <c r="AT376" s="420"/>
      <c r="AU376" s="214"/>
      <c r="AV376" s="420"/>
      <c r="AW376" s="420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</row>
    <row r="377" spans="1:60" ht="16.8" customHeight="1" thickBot="1">
      <c r="A377" s="87" t="s">
        <v>18</v>
      </c>
      <c r="B377" s="88"/>
      <c r="C377" s="89" t="s">
        <v>19</v>
      </c>
      <c r="D377" s="90" t="s">
        <v>20</v>
      </c>
      <c r="E377" s="90"/>
      <c r="F377" s="90"/>
      <c r="G377" s="91" t="s">
        <v>21</v>
      </c>
      <c r="H377" s="92" t="s">
        <v>22</v>
      </c>
      <c r="I377" s="93" t="s">
        <v>23</v>
      </c>
      <c r="N377" s="7"/>
      <c r="O377" s="7"/>
      <c r="U377" s="2"/>
      <c r="V377" s="83"/>
      <c r="W377" s="2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2"/>
      <c r="AK377" s="122"/>
      <c r="AL377" s="420"/>
      <c r="AM377" s="420"/>
      <c r="AN377" s="420"/>
      <c r="AO377" s="420"/>
      <c r="AP377" s="420"/>
      <c r="AQ377" s="420"/>
      <c r="AR377" s="420"/>
      <c r="AS377" s="420"/>
      <c r="AT377" s="420"/>
      <c r="AU377" s="420"/>
      <c r="AV377" s="420"/>
      <c r="AW377" s="420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</row>
    <row r="378" spans="1:60" ht="16.8" customHeight="1">
      <c r="A378" s="100" t="s">
        <v>24</v>
      </c>
      <c r="B378" s="101" t="s">
        <v>25</v>
      </c>
      <c r="C378" s="102" t="s">
        <v>26</v>
      </c>
      <c r="D378" s="103" t="s">
        <v>27</v>
      </c>
      <c r="E378" s="103" t="s">
        <v>28</v>
      </c>
      <c r="F378" s="103" t="s">
        <v>29</v>
      </c>
      <c r="G378" s="104" t="s">
        <v>30</v>
      </c>
      <c r="H378" s="105" t="s">
        <v>31</v>
      </c>
      <c r="I378" s="106" t="s">
        <v>32</v>
      </c>
      <c r="N378" s="7"/>
      <c r="O378" s="509"/>
      <c r="P378" s="718"/>
      <c r="Q378" s="509"/>
      <c r="R378" s="16"/>
      <c r="U378" s="72"/>
      <c r="V378" s="5"/>
      <c r="W378" s="94"/>
      <c r="X378" s="95"/>
      <c r="Y378" s="95"/>
      <c r="Z378" s="95"/>
      <c r="AA378" s="96"/>
      <c r="AB378" s="95"/>
      <c r="AC378" s="119"/>
      <c r="AD378" s="95"/>
      <c r="AE378" s="95"/>
      <c r="AF378" s="95"/>
      <c r="AG378" s="147"/>
      <c r="AH378" s="119"/>
      <c r="AI378" s="95"/>
      <c r="AJ378" s="95"/>
      <c r="AK378" s="2"/>
      <c r="AL378" s="2"/>
      <c r="AM378" s="2"/>
      <c r="AN378" s="2"/>
      <c r="AO378" s="158"/>
      <c r="AP378" s="158"/>
      <c r="AQ378" s="2"/>
      <c r="AR378" s="158"/>
      <c r="AS378" s="158"/>
      <c r="AT378" s="2"/>
      <c r="AU378" s="5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</row>
    <row r="379" spans="1:60" ht="10.8" customHeight="1" thickBot="1">
      <c r="A379" s="108"/>
      <c r="B379" s="109"/>
      <c r="C379" s="110"/>
      <c r="D379" s="111" t="s">
        <v>33</v>
      </c>
      <c r="E379" s="111" t="s">
        <v>34</v>
      </c>
      <c r="F379" s="111" t="s">
        <v>35</v>
      </c>
      <c r="G379" s="112" t="s">
        <v>36</v>
      </c>
      <c r="H379" s="113" t="s">
        <v>37</v>
      </c>
      <c r="I379" s="114" t="s">
        <v>38</v>
      </c>
      <c r="N379" s="293"/>
      <c r="O379" s="294"/>
      <c r="P379" s="74"/>
      <c r="Q379" s="73"/>
      <c r="R379" s="16"/>
      <c r="U379" s="367"/>
      <c r="V379" s="74"/>
      <c r="W379" s="73"/>
      <c r="X379" s="95"/>
      <c r="Y379" s="95"/>
      <c r="Z379" s="95"/>
      <c r="AA379" s="96"/>
      <c r="AB379" s="95"/>
      <c r="AC379" s="95"/>
      <c r="AD379" s="95"/>
      <c r="AE379" s="95"/>
      <c r="AF379" s="95"/>
      <c r="AG379" s="95"/>
      <c r="AH379" s="95"/>
      <c r="AI379" s="95"/>
      <c r="AJ379" s="107"/>
      <c r="AK379" s="2"/>
      <c r="AL379" s="242"/>
      <c r="AM379" s="243"/>
      <c r="AN379" s="244"/>
      <c r="AO379" s="245"/>
      <c r="AP379" s="246"/>
      <c r="AQ379" s="246"/>
      <c r="AR379" s="246"/>
      <c r="AS379" s="246"/>
      <c r="AT379" s="246"/>
      <c r="AU379" s="246"/>
      <c r="AV379" s="242"/>
      <c r="AW379" s="242"/>
      <c r="AX379" s="247"/>
      <c r="AY379" s="2"/>
      <c r="AZ379" s="2"/>
      <c r="BA379" s="2"/>
      <c r="BB379" s="2"/>
      <c r="BC379" s="2"/>
      <c r="BD379" s="2"/>
      <c r="BE379" s="2"/>
      <c r="BF379" s="2"/>
      <c r="BG379" s="2"/>
      <c r="BH379" s="2"/>
    </row>
    <row r="380" spans="1:60" ht="10.8" customHeight="1">
      <c r="A380" s="88"/>
      <c r="B380" s="398" t="s">
        <v>39</v>
      </c>
      <c r="C380" s="125"/>
      <c r="D380" s="126"/>
      <c r="E380" s="127"/>
      <c r="F380" s="127"/>
      <c r="G380" s="399"/>
      <c r="H380" s="129"/>
      <c r="I380" s="130"/>
      <c r="N380" s="388"/>
      <c r="O380" s="719"/>
      <c r="P380" s="116"/>
      <c r="Q380" s="509"/>
      <c r="R380" s="16"/>
      <c r="U380" s="294"/>
      <c r="V380" s="74"/>
      <c r="W380" s="73"/>
      <c r="X380" s="95"/>
      <c r="Y380" s="95"/>
      <c r="Z380" s="95"/>
      <c r="AA380" s="96"/>
      <c r="AB380" s="95"/>
      <c r="AC380" s="95"/>
      <c r="AD380" s="95"/>
      <c r="AE380" s="95"/>
      <c r="AF380" s="95"/>
      <c r="AG380" s="95"/>
      <c r="AH380" s="95"/>
      <c r="AI380" s="95"/>
      <c r="AJ380" s="107"/>
      <c r="AK380" s="95"/>
      <c r="AL380" s="12"/>
      <c r="AM380" s="12"/>
      <c r="AN380" s="12"/>
      <c r="AO380" s="260"/>
      <c r="AP380" s="12"/>
      <c r="AQ380" s="12"/>
      <c r="AR380" s="12"/>
      <c r="AS380" s="12"/>
      <c r="AT380" s="12"/>
      <c r="AU380" s="12"/>
      <c r="AV380" s="12"/>
      <c r="AW380" s="12"/>
      <c r="AX380" s="12"/>
      <c r="AY380" s="2"/>
      <c r="AZ380" s="2"/>
      <c r="BA380" s="2"/>
      <c r="BB380" s="2"/>
      <c r="BC380" s="2"/>
      <c r="BD380" s="2"/>
      <c r="BE380" s="2"/>
      <c r="BF380" s="2"/>
      <c r="BG380" s="2"/>
      <c r="BH380" s="2"/>
    </row>
    <row r="381" spans="1:60" ht="10.8" customHeight="1">
      <c r="A381" s="134" t="s">
        <v>40</v>
      </c>
      <c r="B381" s="680" t="s">
        <v>212</v>
      </c>
      <c r="C381" s="478">
        <v>180</v>
      </c>
      <c r="D381" s="720">
        <v>14.294</v>
      </c>
      <c r="E381" s="164">
        <v>15.734999999999999</v>
      </c>
      <c r="F381" s="721">
        <v>29.911000000000001</v>
      </c>
      <c r="G381" s="165">
        <v>308.14699999999999</v>
      </c>
      <c r="H381" s="482">
        <v>55</v>
      </c>
      <c r="I381" s="663" t="s">
        <v>213</v>
      </c>
      <c r="N381" s="7"/>
      <c r="O381" s="72"/>
      <c r="P381" s="74"/>
      <c r="Q381" s="94"/>
      <c r="R381" s="16"/>
      <c r="U381" s="294"/>
      <c r="V381" s="74"/>
      <c r="W381" s="4"/>
      <c r="X381" s="95"/>
      <c r="Y381" s="95"/>
      <c r="Z381" s="95"/>
      <c r="AA381" s="96"/>
      <c r="AB381" s="95"/>
      <c r="AC381" s="95"/>
      <c r="AD381" s="95"/>
      <c r="AE381" s="95"/>
      <c r="AF381" s="95"/>
      <c r="AG381" s="95"/>
      <c r="AH381" s="95"/>
      <c r="AI381" s="95"/>
      <c r="AJ381" s="107"/>
      <c r="AK381" s="72"/>
      <c r="AL381" s="95"/>
      <c r="AM381" s="95"/>
      <c r="AN381" s="95"/>
      <c r="AO381" s="96"/>
      <c r="AP381" s="95"/>
      <c r="AQ381" s="95"/>
      <c r="AR381" s="95"/>
      <c r="AS381" s="95"/>
      <c r="AT381" s="95"/>
      <c r="AU381" s="95"/>
      <c r="AV381" s="95"/>
      <c r="AW381" s="95"/>
      <c r="AX381" s="97"/>
      <c r="AY381" s="2"/>
      <c r="AZ381" s="2"/>
      <c r="BA381" s="2"/>
      <c r="BB381" s="2"/>
      <c r="BC381" s="2"/>
      <c r="BD381" s="2"/>
      <c r="BE381" s="2"/>
      <c r="BF381" s="2"/>
      <c r="BG381" s="2"/>
      <c r="BH381" s="2"/>
    </row>
    <row r="382" spans="1:60" ht="10.8" customHeight="1">
      <c r="A382" s="148" t="s">
        <v>163</v>
      </c>
      <c r="B382" s="161" t="s">
        <v>47</v>
      </c>
      <c r="C382" s="410">
        <v>200</v>
      </c>
      <c r="D382" s="163">
        <v>0.2</v>
      </c>
      <c r="E382" s="164">
        <v>0</v>
      </c>
      <c r="F382" s="164">
        <v>9.2430000000000003</v>
      </c>
      <c r="G382" s="165">
        <v>37.686</v>
      </c>
      <c r="H382" s="154">
        <v>66</v>
      </c>
      <c r="I382" s="142" t="s">
        <v>48</v>
      </c>
      <c r="N382" s="7"/>
      <c r="O382" s="294"/>
      <c r="P382" s="74"/>
      <c r="Q382" s="722"/>
      <c r="R382" s="16"/>
      <c r="U382" s="294"/>
      <c r="V382" s="74"/>
      <c r="W382" s="73"/>
      <c r="X382" s="95"/>
      <c r="Y382" s="95"/>
      <c r="Z382" s="95"/>
      <c r="AA382" s="96"/>
      <c r="AB382" s="95"/>
      <c r="AC382" s="95"/>
      <c r="AD382" s="95"/>
      <c r="AE382" s="95"/>
      <c r="AF382" s="95"/>
      <c r="AG382" s="95"/>
      <c r="AH382" s="95"/>
      <c r="AI382" s="95"/>
      <c r="AJ382" s="107"/>
      <c r="AK382" s="72"/>
      <c r="AL382" s="431"/>
      <c r="AM382" s="431"/>
      <c r="AN382" s="431"/>
      <c r="AO382" s="454"/>
      <c r="AP382" s="431"/>
      <c r="AQ382" s="431"/>
      <c r="AR382" s="431"/>
      <c r="AS382" s="431"/>
      <c r="AT382" s="432"/>
      <c r="AU382" s="432"/>
      <c r="AV382" s="431"/>
      <c r="AW382" s="431"/>
      <c r="AX382" s="431"/>
      <c r="AY382" s="2"/>
      <c r="AZ382" s="2"/>
      <c r="BA382" s="2"/>
      <c r="BB382" s="2"/>
      <c r="BC382" s="2"/>
      <c r="BD382" s="2"/>
      <c r="BE382" s="2"/>
      <c r="BF382" s="2"/>
      <c r="BG382" s="2"/>
      <c r="BH382" s="2"/>
    </row>
    <row r="383" spans="1:60" ht="10.8" customHeight="1">
      <c r="A383" s="167"/>
      <c r="B383" s="723" t="s">
        <v>131</v>
      </c>
      <c r="C383" s="481">
        <v>20</v>
      </c>
      <c r="D383" s="320">
        <v>0.80700000000000005</v>
      </c>
      <c r="E383" s="267">
        <v>4.2270000000000003</v>
      </c>
      <c r="F383" s="138">
        <v>8.4930000000000003</v>
      </c>
      <c r="G383" s="177">
        <v>71.25</v>
      </c>
      <c r="H383" s="226">
        <v>11</v>
      </c>
      <c r="I383" s="166" t="s">
        <v>51</v>
      </c>
      <c r="N383" s="7"/>
      <c r="O383" s="294"/>
      <c r="P383" s="74"/>
      <c r="Q383" s="73"/>
      <c r="R383" s="16"/>
      <c r="U383" s="294"/>
      <c r="V383" s="74"/>
      <c r="W383" s="73"/>
      <c r="X383" s="95"/>
      <c r="Y383" s="95"/>
      <c r="Z383" s="95"/>
      <c r="AA383" s="96"/>
      <c r="AB383" s="95"/>
      <c r="AC383" s="95"/>
      <c r="AD383" s="95"/>
      <c r="AE383" s="95"/>
      <c r="AF383" s="95"/>
      <c r="AG383" s="95"/>
      <c r="AH383" s="95"/>
      <c r="AI383" s="95"/>
      <c r="AJ383" s="107"/>
      <c r="AK383" s="7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</row>
    <row r="384" spans="1:60" ht="10.8" customHeight="1">
      <c r="A384" s="160" t="s">
        <v>46</v>
      </c>
      <c r="B384" s="402" t="s">
        <v>50</v>
      </c>
      <c r="C384" s="334">
        <v>30</v>
      </c>
      <c r="D384" s="163">
        <v>1.155</v>
      </c>
      <c r="E384" s="164">
        <v>0.41299999999999998</v>
      </c>
      <c r="F384" s="152">
        <v>16.260000000000002</v>
      </c>
      <c r="G384" s="169">
        <v>73.376999999999995</v>
      </c>
      <c r="H384" s="226">
        <v>9</v>
      </c>
      <c r="I384" s="166" t="s">
        <v>51</v>
      </c>
      <c r="N384" s="7"/>
      <c r="O384" s="294"/>
      <c r="P384" s="5"/>
      <c r="Q384" s="73"/>
      <c r="R384" s="16"/>
      <c r="U384" s="115"/>
      <c r="V384" s="83"/>
      <c r="W384" s="2"/>
      <c r="X384" s="2"/>
      <c r="Y384" s="2"/>
      <c r="Z384" s="709"/>
      <c r="AA384" s="2"/>
      <c r="AB384" s="2"/>
      <c r="AC384" s="2"/>
      <c r="AD384" s="2"/>
      <c r="AE384" s="2"/>
      <c r="AF384" s="2"/>
      <c r="AG384" s="2"/>
      <c r="AH384" s="2"/>
      <c r="AI384" s="2"/>
      <c r="AJ384" s="72"/>
      <c r="AK384" s="7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</row>
    <row r="385" spans="1:60" ht="10.8" customHeight="1">
      <c r="A385" s="167" t="s">
        <v>214</v>
      </c>
      <c r="B385" s="402" t="s">
        <v>52</v>
      </c>
      <c r="C385" s="334">
        <v>20</v>
      </c>
      <c r="D385" s="320">
        <v>1.1299999999999999</v>
      </c>
      <c r="E385" s="267">
        <v>0.3</v>
      </c>
      <c r="F385" s="176">
        <v>8.3729999999999993</v>
      </c>
      <c r="G385" s="177">
        <v>40.712000000000003</v>
      </c>
      <c r="H385" s="154">
        <v>10</v>
      </c>
      <c r="I385" s="166" t="s">
        <v>51</v>
      </c>
      <c r="N385" s="7"/>
      <c r="O385" s="724"/>
      <c r="P385" s="22"/>
      <c r="Q385" s="73"/>
      <c r="R385" s="16"/>
      <c r="U385" s="132"/>
      <c r="V385" s="74"/>
      <c r="W385" s="73"/>
      <c r="X385" s="95"/>
      <c r="Y385" s="95"/>
      <c r="Z385" s="95"/>
      <c r="AA385" s="96"/>
      <c r="AB385" s="95"/>
      <c r="AC385" s="95"/>
      <c r="AD385" s="119"/>
      <c r="AE385" s="95"/>
      <c r="AF385" s="95"/>
      <c r="AG385" s="95"/>
      <c r="AH385" s="95"/>
      <c r="AI385" s="95"/>
      <c r="AJ385" s="107"/>
      <c r="AK385" s="122"/>
      <c r="AL385" s="369"/>
      <c r="AM385" s="686"/>
      <c r="AN385" s="725"/>
      <c r="AO385" s="726"/>
      <c r="AP385" s="698"/>
      <c r="AQ385" s="686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</row>
    <row r="386" spans="1:60" ht="10.8" customHeight="1" thickBot="1">
      <c r="A386" s="342"/>
      <c r="B386" s="455" t="s">
        <v>53</v>
      </c>
      <c r="C386" s="183">
        <v>110</v>
      </c>
      <c r="D386" s="184">
        <v>0.44</v>
      </c>
      <c r="E386" s="185">
        <v>0.44</v>
      </c>
      <c r="F386" s="185">
        <v>10.78</v>
      </c>
      <c r="G386" s="186">
        <v>51.7</v>
      </c>
      <c r="H386" s="187">
        <v>75</v>
      </c>
      <c r="I386" s="188" t="s">
        <v>54</v>
      </c>
      <c r="N386" s="7"/>
      <c r="O386" s="727"/>
      <c r="P386" s="510"/>
      <c r="Q386" s="344"/>
      <c r="R386" s="16"/>
      <c r="U386" s="294"/>
      <c r="V386" s="5"/>
      <c r="W386" s="73"/>
      <c r="X386" s="95"/>
      <c r="Y386" s="95"/>
      <c r="Z386" s="118"/>
      <c r="AA386" s="96"/>
      <c r="AB386" s="95"/>
      <c r="AC386" s="107"/>
      <c r="AD386" s="107"/>
      <c r="AE386" s="107"/>
      <c r="AF386" s="107"/>
      <c r="AG386" s="107"/>
      <c r="AH386" s="107"/>
      <c r="AI386" s="107"/>
      <c r="AJ386" s="107"/>
      <c r="AK386" s="2"/>
      <c r="AL386" s="373"/>
      <c r="AM386" s="373"/>
      <c r="AN386" s="373"/>
      <c r="AO386" s="260"/>
      <c r="AP386" s="246"/>
      <c r="AQ386" s="246"/>
      <c r="AR386" s="246"/>
      <c r="AS386" s="246"/>
      <c r="AT386" s="246"/>
      <c r="AU386" s="246"/>
      <c r="AV386" s="242"/>
      <c r="AW386" s="242"/>
      <c r="AX386" s="247"/>
      <c r="AY386" s="2"/>
      <c r="AZ386" s="2"/>
      <c r="BA386" s="2"/>
      <c r="BB386" s="2"/>
      <c r="BC386" s="2"/>
      <c r="BD386" s="2"/>
      <c r="BE386" s="2"/>
      <c r="BF386" s="2"/>
      <c r="BG386" s="2"/>
      <c r="BH386" s="2"/>
    </row>
    <row r="387" spans="1:60" ht="10.8" customHeight="1">
      <c r="A387" s="189" t="s">
        <v>55</v>
      </c>
      <c r="C387" s="672">
        <f>SUM(C381:C386)</f>
        <v>560</v>
      </c>
      <c r="D387" s="190">
        <f>SUM(D381:D386)</f>
        <v>18.026</v>
      </c>
      <c r="E387" s="191">
        <f>SUM(E381:E386)</f>
        <v>21.115000000000002</v>
      </c>
      <c r="F387" s="192">
        <f>SUM(F381:F386)</f>
        <v>83.060000000000016</v>
      </c>
      <c r="G387" s="193">
        <f>SUM(G381:G386)</f>
        <v>582.87200000000007</v>
      </c>
      <c r="H387" s="194" t="s">
        <v>56</v>
      </c>
      <c r="I387" s="195" t="s">
        <v>57</v>
      </c>
      <c r="N387" s="7"/>
      <c r="O387" s="509"/>
      <c r="P387" s="718"/>
      <c r="Q387" s="509"/>
      <c r="R387" s="16"/>
      <c r="U387" s="72"/>
      <c r="V387" s="5"/>
      <c r="W387" s="94"/>
      <c r="X387" s="95"/>
      <c r="Y387" s="95"/>
      <c r="Z387" s="95"/>
      <c r="AA387" s="96"/>
      <c r="AB387" s="95"/>
      <c r="AC387" s="95"/>
      <c r="AD387" s="95"/>
      <c r="AE387" s="95"/>
      <c r="AF387" s="95"/>
      <c r="AG387" s="95"/>
      <c r="AH387" s="95"/>
      <c r="AI387" s="95"/>
      <c r="AJ387" s="107"/>
      <c r="AK387" s="2"/>
      <c r="AL387" s="377"/>
      <c r="AM387" s="377"/>
      <c r="AN387" s="377"/>
      <c r="AO387" s="377"/>
      <c r="AP387" s="377"/>
      <c r="AQ387" s="377"/>
      <c r="AR387" s="377"/>
      <c r="AS387" s="377"/>
      <c r="AT387" s="377"/>
      <c r="AU387" s="377"/>
      <c r="AV387" s="377"/>
      <c r="AW387" s="377"/>
      <c r="AX387" s="377"/>
      <c r="AY387" s="2"/>
      <c r="AZ387" s="2"/>
      <c r="BA387" s="2"/>
      <c r="BB387" s="2"/>
      <c r="BC387" s="2"/>
      <c r="BD387" s="2"/>
      <c r="BE387" s="2"/>
      <c r="BF387" s="2"/>
      <c r="BG387" s="2"/>
      <c r="BH387" s="2"/>
    </row>
    <row r="388" spans="1:60" ht="10.8" customHeight="1">
      <c r="A388" s="196"/>
      <c r="B388" s="197" t="s">
        <v>58</v>
      </c>
      <c r="C388" s="198">
        <v>0.25</v>
      </c>
      <c r="D388" s="305">
        <v>19.25</v>
      </c>
      <c r="E388" s="306">
        <v>19.75</v>
      </c>
      <c r="F388" s="307">
        <v>83.75</v>
      </c>
      <c r="G388" s="308">
        <v>587.5</v>
      </c>
      <c r="H388" s="650">
        <f>G388-G387</f>
        <v>4.6279999999999291</v>
      </c>
      <c r="I388" s="204" t="s">
        <v>59</v>
      </c>
      <c r="N388" s="7"/>
      <c r="O388" s="294"/>
      <c r="P388" s="5"/>
      <c r="Q388" s="94"/>
      <c r="R388" s="16"/>
      <c r="U388" s="72"/>
      <c r="V388" s="5"/>
      <c r="W388" s="117"/>
      <c r="X388" s="95"/>
      <c r="Y388" s="95"/>
      <c r="Z388" s="95"/>
      <c r="AA388" s="96"/>
      <c r="AB388" s="118"/>
      <c r="AC388" s="119"/>
      <c r="AD388" s="119"/>
      <c r="AE388" s="119"/>
      <c r="AF388" s="119"/>
      <c r="AG388" s="147"/>
      <c r="AH388" s="119"/>
      <c r="AI388" s="119"/>
      <c r="AJ388" s="107"/>
      <c r="AK388" s="2"/>
      <c r="AL388" s="94"/>
      <c r="AM388" s="94"/>
      <c r="AN388" s="378"/>
      <c r="AO388" s="379"/>
      <c r="AP388" s="94"/>
      <c r="AQ388" s="94"/>
      <c r="AR388" s="378"/>
      <c r="AS388" s="94"/>
      <c r="AT388" s="94"/>
      <c r="AU388" s="147"/>
      <c r="AV388" s="94"/>
      <c r="AW388" s="94"/>
      <c r="AX388" s="94"/>
      <c r="AY388" s="2"/>
      <c r="AZ388" s="2"/>
      <c r="BA388" s="2"/>
      <c r="BB388" s="2"/>
      <c r="BC388" s="2"/>
      <c r="BD388" s="2"/>
      <c r="BE388" s="2"/>
      <c r="BF388" s="2"/>
      <c r="BG388" s="2"/>
      <c r="BH388" s="2"/>
    </row>
    <row r="389" spans="1:60" ht="10.8" customHeight="1" thickBot="1">
      <c r="A389" s="205"/>
      <c r="B389" s="206" t="s">
        <v>60</v>
      </c>
      <c r="C389" s="207"/>
      <c r="D389" s="345">
        <v>-1.59</v>
      </c>
      <c r="E389" s="346">
        <v>1.73</v>
      </c>
      <c r="F389" s="346">
        <v>-0.21</v>
      </c>
      <c r="G389" s="347">
        <v>-0.2</v>
      </c>
      <c r="H389" s="651"/>
      <c r="I389" s="212"/>
      <c r="N389" s="7"/>
      <c r="O389" s="719"/>
      <c r="P389" s="116"/>
      <c r="Q389" s="453"/>
      <c r="R389" s="16"/>
      <c r="U389" s="294"/>
      <c r="V389" s="74"/>
      <c r="W389" s="73"/>
      <c r="X389" s="95"/>
      <c r="Y389" s="95"/>
      <c r="Z389" s="95"/>
      <c r="AA389" s="96"/>
      <c r="AB389" s="146"/>
      <c r="AC389" s="146"/>
      <c r="AD389" s="146"/>
      <c r="AE389" s="146"/>
      <c r="AF389" s="95"/>
      <c r="AG389" s="147"/>
      <c r="AH389" s="95"/>
      <c r="AI389" s="95"/>
      <c r="AJ389" s="107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</row>
    <row r="390" spans="1:60" ht="10.8" customHeight="1">
      <c r="A390" s="88"/>
      <c r="B390" s="398" t="s">
        <v>61</v>
      </c>
      <c r="C390" s="728"/>
      <c r="D390" s="25"/>
      <c r="E390" s="220"/>
      <c r="F390" s="220"/>
      <c r="G390" s="220"/>
      <c r="H390" s="222"/>
      <c r="I390" s="222"/>
      <c r="N390" s="7"/>
      <c r="O390" s="72"/>
      <c r="P390" s="5"/>
      <c r="Q390" s="94"/>
      <c r="R390" s="16"/>
      <c r="U390" s="294"/>
      <c r="V390" s="74"/>
      <c r="W390" s="94"/>
      <c r="X390" s="95"/>
      <c r="Y390" s="95"/>
      <c r="Z390" s="95"/>
      <c r="AA390" s="96"/>
      <c r="AB390" s="95"/>
      <c r="AC390" s="95"/>
      <c r="AD390" s="95"/>
      <c r="AE390" s="95"/>
      <c r="AF390" s="95"/>
      <c r="AG390" s="95"/>
      <c r="AH390" s="95"/>
      <c r="AI390" s="95"/>
      <c r="AJ390" s="107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</row>
    <row r="391" spans="1:60" ht="10.8" customHeight="1">
      <c r="A391" s="134" t="s">
        <v>40</v>
      </c>
      <c r="B391" s="729" t="s">
        <v>62</v>
      </c>
      <c r="C391" s="406">
        <v>60</v>
      </c>
      <c r="D391" s="163">
        <v>0.7</v>
      </c>
      <c r="E391" s="164">
        <v>0.1</v>
      </c>
      <c r="F391" s="164">
        <v>2.2999999999999998</v>
      </c>
      <c r="G391" s="169">
        <v>12.8</v>
      </c>
      <c r="H391" s="226">
        <v>2</v>
      </c>
      <c r="I391" s="166" t="s">
        <v>63</v>
      </c>
      <c r="N391" s="7"/>
      <c r="O391" s="72"/>
      <c r="P391" s="5"/>
      <c r="Q391" s="94"/>
      <c r="R391" s="16"/>
      <c r="U391" s="294"/>
      <c r="V391" s="74"/>
      <c r="W391" s="73"/>
      <c r="X391" s="95"/>
      <c r="Y391" s="95"/>
      <c r="Z391" s="95"/>
      <c r="AA391" s="96"/>
      <c r="AB391" s="95"/>
      <c r="AC391" s="119"/>
      <c r="AD391" s="95"/>
      <c r="AE391" s="95"/>
      <c r="AF391" s="95"/>
      <c r="AG391" s="95"/>
      <c r="AH391" s="95"/>
      <c r="AI391" s="95"/>
      <c r="AJ391" s="107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</row>
    <row r="392" spans="1:60" ht="10.8" customHeight="1">
      <c r="A392" s="148" t="s">
        <v>163</v>
      </c>
      <c r="B392" s="730" t="s">
        <v>215</v>
      </c>
      <c r="C392" s="678">
        <v>200</v>
      </c>
      <c r="D392" s="731">
        <v>1.778</v>
      </c>
      <c r="E392" s="732">
        <v>4.7270000000000003</v>
      </c>
      <c r="F392" s="732">
        <v>19.492999999999999</v>
      </c>
      <c r="G392" s="169">
        <v>127.627</v>
      </c>
      <c r="H392" s="154">
        <v>18</v>
      </c>
      <c r="I392" s="495" t="s">
        <v>216</v>
      </c>
      <c r="N392" s="7"/>
      <c r="O392" s="132"/>
      <c r="P392" s="5"/>
      <c r="Q392" s="73"/>
      <c r="R392" s="16"/>
      <c r="U392" s="94"/>
      <c r="V392" s="233"/>
      <c r="W392" s="84"/>
      <c r="X392" s="705"/>
      <c r="Y392" s="705"/>
      <c r="Z392" s="705"/>
      <c r="AA392" s="706"/>
      <c r="AB392" s="705"/>
      <c r="AC392" s="706"/>
      <c r="AD392" s="707"/>
      <c r="AE392" s="705"/>
      <c r="AF392" s="705"/>
      <c r="AG392" s="706"/>
      <c r="AH392" s="706"/>
      <c r="AI392" s="705"/>
      <c r="AJ392" s="394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</row>
    <row r="393" spans="1:60" ht="10.8" customHeight="1">
      <c r="A393" s="160" t="s">
        <v>46</v>
      </c>
      <c r="B393" s="427" t="s">
        <v>217</v>
      </c>
      <c r="C393" s="136">
        <v>100</v>
      </c>
      <c r="D393" s="353">
        <v>17.18</v>
      </c>
      <c r="E393" s="267">
        <v>7.25</v>
      </c>
      <c r="F393" s="685">
        <v>6.5</v>
      </c>
      <c r="G393" s="140">
        <v>147.80000000000001</v>
      </c>
      <c r="H393" s="733">
        <v>60</v>
      </c>
      <c r="I393" s="433" t="s">
        <v>218</v>
      </c>
      <c r="N393" s="7"/>
      <c r="O393" s="132"/>
      <c r="P393" s="74"/>
      <c r="Q393" s="73"/>
      <c r="R393" s="16"/>
      <c r="U393" s="2"/>
      <c r="V393" s="255"/>
      <c r="W393" s="2"/>
      <c r="X393" s="256"/>
      <c r="Y393" s="256"/>
      <c r="Z393" s="256"/>
      <c r="AA393" s="256"/>
      <c r="AB393" s="257"/>
      <c r="AC393" s="256"/>
      <c r="AD393" s="256"/>
      <c r="AE393" s="256"/>
      <c r="AF393" s="258"/>
      <c r="AG393" s="258"/>
      <c r="AH393" s="256"/>
      <c r="AI393" s="256"/>
      <c r="AJ393" s="259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</row>
    <row r="394" spans="1:60" ht="10.8" customHeight="1">
      <c r="A394" s="167" t="s">
        <v>214</v>
      </c>
      <c r="B394" s="427" t="s">
        <v>219</v>
      </c>
      <c r="C394" s="136">
        <v>180</v>
      </c>
      <c r="D394" s="321">
        <v>3.92</v>
      </c>
      <c r="E394" s="267">
        <v>15.1</v>
      </c>
      <c r="F394" s="321">
        <v>27.2</v>
      </c>
      <c r="G394" s="140">
        <v>257.38</v>
      </c>
      <c r="H394" s="323">
        <v>41</v>
      </c>
      <c r="I394" s="433" t="s">
        <v>220</v>
      </c>
      <c r="N394" s="7"/>
      <c r="O394" s="72"/>
      <c r="P394" s="5"/>
      <c r="Q394" s="94"/>
      <c r="R394" s="16"/>
      <c r="U394" s="2"/>
      <c r="V394" s="2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2"/>
      <c r="AK394" s="2"/>
      <c r="AL394" s="420"/>
      <c r="AM394" s="420"/>
      <c r="AN394" s="420"/>
      <c r="AO394" s="158"/>
      <c r="AP394" s="213"/>
      <c r="AQ394" s="420"/>
      <c r="AR394" s="158"/>
      <c r="AS394" s="158"/>
      <c r="AT394" s="420"/>
      <c r="AU394" s="214"/>
      <c r="AV394" s="420"/>
      <c r="AW394" s="420"/>
      <c r="AX394" s="2"/>
      <c r="AY394" s="74"/>
      <c r="AZ394" s="2"/>
      <c r="BA394" s="2"/>
      <c r="BB394" s="2"/>
      <c r="BC394" s="2"/>
      <c r="BD394" s="2"/>
      <c r="BE394" s="2"/>
      <c r="BF394" s="2"/>
      <c r="BG394" s="2"/>
      <c r="BH394" s="2"/>
    </row>
    <row r="395" spans="1:60" ht="10.8" customHeight="1">
      <c r="A395" s="340"/>
      <c r="B395" s="729" t="s">
        <v>221</v>
      </c>
      <c r="C395" s="334">
        <v>200</v>
      </c>
      <c r="D395" s="151">
        <v>1</v>
      </c>
      <c r="E395" s="152">
        <v>0</v>
      </c>
      <c r="F395" s="152">
        <v>23.4</v>
      </c>
      <c r="G395" s="169">
        <v>97.6</v>
      </c>
      <c r="H395" s="170">
        <v>74</v>
      </c>
      <c r="I395" s="269" t="s">
        <v>110</v>
      </c>
      <c r="N395" s="7"/>
      <c r="O395" s="294"/>
      <c r="P395" s="5"/>
      <c r="Q395" s="94"/>
      <c r="R395" s="16"/>
      <c r="U395" s="2"/>
      <c r="V395" s="2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2"/>
      <c r="AK395" s="2"/>
      <c r="AL395" s="420"/>
      <c r="AM395" s="420"/>
      <c r="AN395" s="420"/>
      <c r="AO395" s="420"/>
      <c r="AP395" s="420"/>
      <c r="AQ395" s="420"/>
      <c r="AR395" s="420"/>
      <c r="AS395" s="420"/>
      <c r="AT395" s="420"/>
      <c r="AU395" s="420"/>
      <c r="AV395" s="420"/>
      <c r="AW395" s="420"/>
      <c r="AX395" s="2"/>
      <c r="AY395" s="2"/>
      <c r="AZ395" s="75"/>
      <c r="BA395" s="2"/>
      <c r="BB395" s="2"/>
      <c r="BC395" s="2"/>
      <c r="BD395" s="2"/>
      <c r="BE395" s="2"/>
      <c r="BF395" s="2"/>
      <c r="BG395" s="2"/>
      <c r="BH395" s="2"/>
    </row>
    <row r="396" spans="1:60" ht="10.8" customHeight="1">
      <c r="A396" s="340"/>
      <c r="B396" s="729" t="s">
        <v>50</v>
      </c>
      <c r="C396" s="406">
        <v>50</v>
      </c>
      <c r="D396" s="163">
        <v>1.925</v>
      </c>
      <c r="E396" s="164">
        <v>0.68799999999999994</v>
      </c>
      <c r="F396" s="152">
        <v>27.1</v>
      </c>
      <c r="G396" s="169">
        <v>122.292</v>
      </c>
      <c r="H396" s="507">
        <v>9</v>
      </c>
      <c r="I396" s="142" t="s">
        <v>51</v>
      </c>
      <c r="N396" s="7"/>
      <c r="O396" s="7"/>
      <c r="P396" s="16"/>
      <c r="Q396" s="16"/>
      <c r="R396" s="16"/>
      <c r="U396" s="179"/>
      <c r="V396" s="408"/>
      <c r="W396" s="7"/>
      <c r="X396" s="7"/>
      <c r="Y396" s="7"/>
      <c r="Z396" s="171"/>
      <c r="AA396" s="7"/>
      <c r="AB396" s="7"/>
      <c r="AC396" s="7"/>
      <c r="AD396" s="7"/>
      <c r="AE396" s="7"/>
      <c r="AF396" s="7"/>
      <c r="AG396" s="7"/>
      <c r="AH396" s="7"/>
      <c r="AI396" s="7"/>
      <c r="AJ396" s="2"/>
      <c r="AK396" s="2"/>
      <c r="AL396" s="2"/>
      <c r="AM396" s="2"/>
      <c r="AN396" s="2"/>
      <c r="AO396" s="158"/>
      <c r="AP396" s="158"/>
      <c r="AQ396" s="2"/>
      <c r="AR396" s="158"/>
      <c r="AS396" s="158"/>
      <c r="AT396" s="2"/>
      <c r="AU396" s="5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</row>
    <row r="397" spans="1:60" ht="10.8" customHeight="1" thickBot="1">
      <c r="A397" s="181"/>
      <c r="B397" s="734" t="s">
        <v>52</v>
      </c>
      <c r="C397" s="508">
        <v>30</v>
      </c>
      <c r="D397" s="163">
        <v>1.6950000000000001</v>
      </c>
      <c r="E397" s="152">
        <v>0.45</v>
      </c>
      <c r="F397" s="152">
        <v>12.56</v>
      </c>
      <c r="G397" s="169">
        <v>61.07</v>
      </c>
      <c r="H397" s="277">
        <v>10</v>
      </c>
      <c r="I397" s="701" t="s">
        <v>51</v>
      </c>
      <c r="K397" s="509"/>
      <c r="L397" s="510"/>
      <c r="M397" s="509"/>
      <c r="N397" s="7"/>
      <c r="O397" s="7"/>
      <c r="U397" s="74"/>
      <c r="V397" s="2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2"/>
      <c r="AK397" s="2"/>
      <c r="AL397" s="242"/>
      <c r="AM397" s="243"/>
      <c r="AN397" s="244"/>
      <c r="AO397" s="245"/>
      <c r="AP397" s="246"/>
      <c r="AQ397" s="246"/>
      <c r="AR397" s="246"/>
      <c r="AS397" s="246"/>
      <c r="AT397" s="246"/>
      <c r="AU397" s="246"/>
      <c r="AV397" s="242"/>
      <c r="AW397" s="242"/>
      <c r="AX397" s="247"/>
      <c r="AY397" s="2"/>
      <c r="AZ397" s="2"/>
      <c r="BA397" s="2"/>
      <c r="BB397" s="2"/>
      <c r="BC397" s="2"/>
      <c r="BD397" s="2"/>
      <c r="BE397" s="2"/>
      <c r="BF397" s="2"/>
      <c r="BG397" s="2"/>
      <c r="BH397" s="2"/>
    </row>
    <row r="398" spans="1:60" ht="10.8" customHeight="1">
      <c r="A398" s="279" t="s">
        <v>72</v>
      </c>
      <c r="B398" s="280"/>
      <c r="C398" s="683">
        <f>SUM(C391:C397)</f>
        <v>820</v>
      </c>
      <c r="D398" s="282">
        <f>SUM(D391:D397)</f>
        <v>28.198000000000004</v>
      </c>
      <c r="E398" s="191">
        <f>SUM(E391:E397)</f>
        <v>28.314999999999998</v>
      </c>
      <c r="F398" s="283">
        <f>SUM(F391:F397)</f>
        <v>118.553</v>
      </c>
      <c r="G398" s="193">
        <f>SUM(G391:G397)</f>
        <v>826.56900000000007</v>
      </c>
      <c r="H398" s="285" t="s">
        <v>56</v>
      </c>
      <c r="I398" s="195" t="s">
        <v>57</v>
      </c>
      <c r="M398" s="509"/>
      <c r="N398" s="7"/>
      <c r="O398" s="7"/>
      <c r="U398" s="72"/>
      <c r="V398" s="73"/>
      <c r="W398" s="94"/>
      <c r="X398" s="74"/>
      <c r="Y398" s="74"/>
      <c r="Z398" s="74"/>
      <c r="AA398" s="75"/>
      <c r="AB398" s="75"/>
      <c r="AC398" s="76"/>
      <c r="AD398" s="74"/>
      <c r="AE398" s="74"/>
      <c r="AF398" s="75"/>
      <c r="AG398" s="74"/>
      <c r="AH398" s="74"/>
      <c r="AI398" s="74"/>
      <c r="AJ398" s="74"/>
      <c r="AK398" s="2"/>
      <c r="AL398" s="12"/>
      <c r="AM398" s="12"/>
      <c r="AN398" s="12"/>
      <c r="AO398" s="260"/>
      <c r="AP398" s="12"/>
      <c r="AQ398" s="12"/>
      <c r="AR398" s="12"/>
      <c r="AS398" s="12"/>
      <c r="AT398" s="12"/>
      <c r="AU398" s="12"/>
      <c r="AV398" s="12"/>
      <c r="AW398" s="12"/>
      <c r="AX398" s="12"/>
      <c r="AY398" s="2"/>
      <c r="AZ398" s="2"/>
      <c r="BA398" s="12"/>
      <c r="BB398" s="2"/>
      <c r="BC398" s="2"/>
      <c r="BD398" s="2"/>
      <c r="BE398" s="2"/>
      <c r="BF398" s="2"/>
      <c r="BG398" s="2"/>
      <c r="BH398" s="2"/>
    </row>
    <row r="399" spans="1:60" ht="10.8" customHeight="1">
      <c r="A399" s="287"/>
      <c r="B399" s="197" t="s">
        <v>58</v>
      </c>
      <c r="C399" s="735">
        <v>0.35</v>
      </c>
      <c r="D399" s="199">
        <v>26.95</v>
      </c>
      <c r="E399" s="200">
        <v>27.65</v>
      </c>
      <c r="F399" s="201">
        <v>117.25</v>
      </c>
      <c r="G399" s="202">
        <v>822.5</v>
      </c>
      <c r="H399" s="289">
        <f>G399-G398</f>
        <v>-4.0690000000000737</v>
      </c>
      <c r="I399" s="204" t="s">
        <v>59</v>
      </c>
      <c r="M399" s="509"/>
      <c r="N399" s="7"/>
      <c r="O399" s="7"/>
      <c r="U399" s="72"/>
      <c r="V399" s="2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2"/>
      <c r="AL399" s="95"/>
      <c r="AM399" s="107"/>
      <c r="AN399" s="107"/>
      <c r="AO399" s="96"/>
      <c r="AP399" s="115"/>
      <c r="AQ399" s="72"/>
      <c r="AR399" s="115"/>
      <c r="AS399" s="97"/>
      <c r="AT399" s="97"/>
      <c r="AU399" s="97"/>
      <c r="AV399" s="97"/>
      <c r="AW399" s="97"/>
      <c r="AX399" s="115"/>
      <c r="AY399" s="2"/>
      <c r="AZ399" s="2"/>
      <c r="BA399" s="2"/>
      <c r="BB399" s="2"/>
      <c r="BC399" s="2"/>
      <c r="BD399" s="2"/>
      <c r="BE399" s="2"/>
      <c r="BF399" s="2"/>
      <c r="BG399" s="2"/>
      <c r="BH399" s="2"/>
    </row>
    <row r="400" spans="1:60" ht="10.8" customHeight="1" thickBot="1">
      <c r="A400" s="205"/>
      <c r="B400" s="290" t="s">
        <v>60</v>
      </c>
      <c r="C400" s="657"/>
      <c r="D400" s="208">
        <v>1.62</v>
      </c>
      <c r="E400" s="209">
        <v>0.84</v>
      </c>
      <c r="F400" s="209">
        <v>0.39</v>
      </c>
      <c r="G400" s="210">
        <v>0.17</v>
      </c>
      <c r="H400" s="292"/>
      <c r="I400" s="212"/>
      <c r="M400" s="512"/>
      <c r="N400" s="7"/>
      <c r="O400" s="7"/>
      <c r="U400" s="2"/>
      <c r="V400" s="83"/>
      <c r="W400" s="2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2"/>
      <c r="AK400" s="2"/>
      <c r="AL400" s="431"/>
      <c r="AM400" s="431"/>
      <c r="AN400" s="431"/>
      <c r="AO400" s="454"/>
      <c r="AP400" s="431"/>
      <c r="AQ400" s="431"/>
      <c r="AR400" s="431"/>
      <c r="AS400" s="431"/>
      <c r="AT400" s="432"/>
      <c r="AU400" s="432"/>
      <c r="AV400" s="431"/>
      <c r="AW400" s="431"/>
      <c r="AX400" s="431"/>
      <c r="AY400" s="2"/>
      <c r="AZ400" s="2"/>
      <c r="BA400" s="2"/>
      <c r="BB400" s="2"/>
      <c r="BC400" s="2"/>
      <c r="BD400" s="2"/>
      <c r="BE400" s="2"/>
      <c r="BF400" s="2"/>
      <c r="BG400" s="2"/>
      <c r="BH400" s="2"/>
    </row>
    <row r="401" spans="1:60" ht="10.8" customHeight="1">
      <c r="M401" s="25"/>
      <c r="N401" s="25"/>
      <c r="O401" s="7"/>
      <c r="U401" s="72"/>
      <c r="V401" s="74"/>
      <c r="W401" s="426"/>
      <c r="X401" s="95"/>
      <c r="Y401" s="95"/>
      <c r="Z401" s="95"/>
      <c r="AA401" s="96"/>
      <c r="AB401" s="95"/>
      <c r="AC401" s="119"/>
      <c r="AD401" s="95"/>
      <c r="AE401" s="95"/>
      <c r="AF401" s="95"/>
      <c r="AG401" s="147"/>
      <c r="AH401" s="119"/>
      <c r="AI401" s="95"/>
      <c r="AJ401" s="95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</row>
    <row r="402" spans="1:60" ht="10.8" customHeight="1" thickBot="1">
      <c r="O402" s="7"/>
      <c r="U402" s="72"/>
      <c r="V402" s="74"/>
      <c r="W402" s="426"/>
      <c r="X402" s="95"/>
      <c r="Y402" s="95"/>
      <c r="Z402" s="118"/>
      <c r="AA402" s="96"/>
      <c r="AB402" s="95"/>
      <c r="AC402" s="107"/>
      <c r="AD402" s="107"/>
      <c r="AE402" s="107"/>
      <c r="AF402" s="107"/>
      <c r="AG402" s="107"/>
      <c r="AH402" s="107"/>
      <c r="AI402" s="107"/>
      <c r="AJ402" s="107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14"/>
      <c r="AV402" s="2"/>
      <c r="AW402" s="214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</row>
    <row r="403" spans="1:60" ht="10.8" customHeight="1">
      <c r="A403" s="736" t="s">
        <v>222</v>
      </c>
      <c r="B403" s="280" t="s">
        <v>74</v>
      </c>
      <c r="C403" s="297"/>
      <c r="D403" s="437">
        <f>D398+D387</f>
        <v>46.224000000000004</v>
      </c>
      <c r="E403" s="438">
        <f>E398+E387</f>
        <v>49.43</v>
      </c>
      <c r="F403" s="438">
        <f>F398+F387</f>
        <v>201.613</v>
      </c>
      <c r="G403" s="439">
        <f>G398+G387</f>
        <v>1409.4410000000003</v>
      </c>
      <c r="H403" s="285" t="s">
        <v>56</v>
      </c>
      <c r="I403" s="195" t="s">
        <v>57</v>
      </c>
      <c r="U403" s="404"/>
      <c r="V403" s="74"/>
      <c r="W403" s="426"/>
      <c r="X403" s="95"/>
      <c r="Y403" s="95"/>
      <c r="Z403" s="118"/>
      <c r="AA403" s="96"/>
      <c r="AB403" s="95"/>
      <c r="AC403" s="107"/>
      <c r="AD403" s="107"/>
      <c r="AE403" s="107"/>
      <c r="AF403" s="107"/>
      <c r="AG403" s="107"/>
      <c r="AH403" s="107"/>
      <c r="AI403" s="107"/>
      <c r="AJ403" s="107"/>
      <c r="AK403" s="2"/>
      <c r="AL403" s="2"/>
      <c r="AM403" s="2"/>
      <c r="AN403" s="2"/>
      <c r="AO403" s="456"/>
      <c r="AP403" s="2"/>
      <c r="AQ403" s="2"/>
      <c r="AR403" s="2"/>
      <c r="AS403" s="2"/>
      <c r="AT403" s="2"/>
      <c r="AU403" s="2"/>
      <c r="AV403" s="2"/>
      <c r="AW403" s="214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</row>
    <row r="404" spans="1:60" ht="10.8" customHeight="1">
      <c r="A404" s="302"/>
      <c r="B404" s="303" t="s">
        <v>58</v>
      </c>
      <c r="C404" s="304">
        <v>0.6</v>
      </c>
      <c r="D404" s="305">
        <v>46.2</v>
      </c>
      <c r="E404" s="306">
        <v>47.4</v>
      </c>
      <c r="F404" s="307">
        <v>201</v>
      </c>
      <c r="G404" s="308">
        <v>1410</v>
      </c>
      <c r="H404" s="289">
        <f>G404-G403</f>
        <v>0.5589999999997417</v>
      </c>
      <c r="I404" s="204" t="s">
        <v>59</v>
      </c>
      <c r="O404" s="7"/>
      <c r="U404" s="513"/>
      <c r="V404" s="74"/>
      <c r="W404" s="73"/>
      <c r="X404" s="95"/>
      <c r="Y404" s="95"/>
      <c r="Z404" s="95"/>
      <c r="AA404" s="96"/>
      <c r="AB404" s="95"/>
      <c r="AC404" s="95"/>
      <c r="AD404" s="95"/>
      <c r="AE404" s="95"/>
      <c r="AF404" s="95"/>
      <c r="AG404" s="95"/>
      <c r="AH404" s="95"/>
      <c r="AI404" s="95"/>
      <c r="AJ404" s="107"/>
      <c r="AK404" s="2"/>
      <c r="AL404" s="420"/>
      <c r="AM404" s="420"/>
      <c r="AN404" s="420"/>
      <c r="AO404" s="158"/>
      <c r="AP404" s="213"/>
      <c r="AQ404" s="420"/>
      <c r="AR404" s="158"/>
      <c r="AS404" s="158"/>
      <c r="AT404" s="420"/>
      <c r="AU404" s="214"/>
      <c r="AV404" s="420"/>
      <c r="AW404" s="420"/>
      <c r="AX404" s="2"/>
      <c r="AY404" s="74"/>
      <c r="AZ404" s="2"/>
      <c r="BA404" s="2"/>
      <c r="BB404" s="2"/>
      <c r="BC404" s="2"/>
      <c r="BD404" s="2"/>
      <c r="BE404" s="2"/>
      <c r="BF404" s="2"/>
      <c r="BG404" s="2"/>
      <c r="BH404" s="2"/>
    </row>
    <row r="405" spans="1:60" ht="10.8" customHeight="1" thickBot="1">
      <c r="A405" s="205"/>
      <c r="B405" s="290" t="s">
        <v>60</v>
      </c>
      <c r="C405" s="207"/>
      <c r="D405" s="208">
        <v>0.03</v>
      </c>
      <c r="E405" s="209">
        <v>2.57</v>
      </c>
      <c r="F405" s="209">
        <v>0.18</v>
      </c>
      <c r="G405" s="210">
        <v>-0.02</v>
      </c>
      <c r="H405" s="292"/>
      <c r="I405" s="212"/>
      <c r="O405" s="7"/>
      <c r="U405" s="294"/>
      <c r="V405" s="74"/>
      <c r="W405" s="73"/>
      <c r="X405" s="95"/>
      <c r="Y405" s="95"/>
      <c r="Z405" s="95"/>
      <c r="AA405" s="96"/>
      <c r="AB405" s="95"/>
      <c r="AC405" s="95"/>
      <c r="AD405" s="95"/>
      <c r="AE405" s="95"/>
      <c r="AF405" s="95"/>
      <c r="AG405" s="95"/>
      <c r="AH405" s="95"/>
      <c r="AI405" s="95"/>
      <c r="AJ405" s="107"/>
      <c r="AK405" s="2"/>
      <c r="AL405" s="420"/>
      <c r="AM405" s="420"/>
      <c r="AN405" s="420"/>
      <c r="AO405" s="420"/>
      <c r="AP405" s="420"/>
      <c r="AQ405" s="420"/>
      <c r="AR405" s="420"/>
      <c r="AS405" s="420"/>
      <c r="AT405" s="420"/>
      <c r="AU405" s="420"/>
      <c r="AV405" s="420"/>
      <c r="AW405" s="420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</row>
    <row r="406" spans="1:60" ht="10.8" customHeight="1">
      <c r="O406" s="7"/>
      <c r="U406" s="2"/>
      <c r="V406" s="83"/>
      <c r="W406" s="2"/>
      <c r="X406" s="2"/>
      <c r="Y406" s="2"/>
      <c r="Z406" s="709"/>
      <c r="AA406" s="2"/>
      <c r="AB406" s="2"/>
      <c r="AC406" s="2"/>
      <c r="AD406" s="2"/>
      <c r="AE406" s="2"/>
      <c r="AF406" s="2"/>
      <c r="AG406" s="2"/>
      <c r="AH406" s="2"/>
      <c r="AI406" s="2"/>
      <c r="AJ406" s="72"/>
      <c r="AK406" s="2"/>
      <c r="AL406" s="2"/>
      <c r="AM406" s="2"/>
      <c r="AN406" s="2"/>
      <c r="AO406" s="158"/>
      <c r="AP406" s="158"/>
      <c r="AQ406" s="2"/>
      <c r="AR406" s="158"/>
      <c r="AS406" s="158"/>
      <c r="AT406" s="2"/>
      <c r="AU406" s="5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</row>
    <row r="407" spans="1:60" ht="10.8" customHeight="1" thickBot="1">
      <c r="O407" s="7"/>
      <c r="U407" s="72"/>
      <c r="V407" s="5"/>
      <c r="W407" s="94"/>
      <c r="X407" s="95"/>
      <c r="Y407" s="95"/>
      <c r="Z407" s="95"/>
      <c r="AA407" s="96"/>
      <c r="AB407" s="95"/>
      <c r="AC407" s="95"/>
      <c r="AD407" s="95"/>
      <c r="AE407" s="95"/>
      <c r="AF407" s="95"/>
      <c r="AG407" s="95"/>
      <c r="AH407" s="95"/>
      <c r="AI407" s="95"/>
      <c r="AJ407" s="107"/>
      <c r="AK407" s="2"/>
      <c r="AL407" s="242"/>
      <c r="AM407" s="243"/>
      <c r="AN407" s="244"/>
      <c r="AO407" s="245"/>
      <c r="AP407" s="246"/>
      <c r="AQ407" s="246"/>
      <c r="AR407" s="246"/>
      <c r="AS407" s="246"/>
      <c r="AT407" s="246"/>
      <c r="AU407" s="246"/>
      <c r="AV407" s="242"/>
      <c r="AW407" s="242"/>
      <c r="AX407" s="247"/>
      <c r="AY407" s="2"/>
      <c r="AZ407" s="2"/>
      <c r="BA407" s="2"/>
      <c r="BB407" s="2"/>
      <c r="BC407" s="2"/>
      <c r="BD407" s="2"/>
      <c r="BE407" s="2"/>
      <c r="BF407" s="2"/>
      <c r="BG407" s="2"/>
      <c r="BH407" s="2"/>
    </row>
    <row r="408" spans="1:60" ht="10.8" customHeight="1">
      <c r="A408" s="515" t="s">
        <v>145</v>
      </c>
      <c r="B408" s="516"/>
      <c r="C408" s="517"/>
      <c r="D408" s="518" t="s">
        <v>20</v>
      </c>
      <c r="E408" s="518"/>
      <c r="F408" s="518"/>
      <c r="G408" s="91" t="s">
        <v>21</v>
      </c>
      <c r="H408" s="519" t="s">
        <v>146</v>
      </c>
      <c r="I408" s="520"/>
      <c r="O408" s="7"/>
      <c r="U408" s="513"/>
      <c r="V408" s="5"/>
      <c r="W408" s="73"/>
      <c r="X408" s="95"/>
      <c r="Y408" s="95"/>
      <c r="Z408" s="118"/>
      <c r="AA408" s="96"/>
      <c r="AB408" s="95"/>
      <c r="AC408" s="107"/>
      <c r="AD408" s="107"/>
      <c r="AE408" s="107"/>
      <c r="AF408" s="107"/>
      <c r="AG408" s="107"/>
      <c r="AH408" s="107"/>
      <c r="AI408" s="107"/>
      <c r="AJ408" s="107"/>
      <c r="AK408" s="2"/>
      <c r="AL408" s="12"/>
      <c r="AM408" s="12"/>
      <c r="AN408" s="12"/>
      <c r="AO408" s="260"/>
      <c r="AP408" s="12"/>
      <c r="AQ408" s="12"/>
      <c r="AR408" s="12"/>
      <c r="AS408" s="12"/>
      <c r="AT408" s="12"/>
      <c r="AU408" s="12"/>
      <c r="AV408" s="12"/>
      <c r="AW408" s="12"/>
      <c r="AX408" s="12"/>
      <c r="AY408" s="2"/>
      <c r="AZ408" s="2"/>
      <c r="BA408" s="2"/>
      <c r="BB408" s="2"/>
      <c r="BC408" s="2"/>
      <c r="BD408" s="2"/>
      <c r="BE408" s="2"/>
      <c r="BF408" s="2"/>
      <c r="BG408" s="2"/>
      <c r="BH408" s="2"/>
    </row>
    <row r="409" spans="1:60" ht="10.8" customHeight="1">
      <c r="A409" s="223"/>
      <c r="B409" s="521" t="s">
        <v>147</v>
      </c>
      <c r="C409" s="522"/>
      <c r="D409" s="523" t="s">
        <v>27</v>
      </c>
      <c r="E409" s="523" t="s">
        <v>28</v>
      </c>
      <c r="F409" s="523" t="s">
        <v>29</v>
      </c>
      <c r="G409" s="104" t="s">
        <v>30</v>
      </c>
      <c r="H409" s="524" t="s">
        <v>148</v>
      </c>
      <c r="I409" s="525" t="s">
        <v>149</v>
      </c>
      <c r="O409" s="7"/>
      <c r="U409" s="72"/>
      <c r="V409" s="74"/>
      <c r="W409" s="426"/>
      <c r="X409" s="72"/>
      <c r="Y409" s="123"/>
      <c r="Z409" s="107"/>
      <c r="AA409" s="96"/>
      <c r="AB409" s="121"/>
      <c r="AC409" s="107"/>
      <c r="AD409" s="96"/>
      <c r="AE409" s="107"/>
      <c r="AF409" s="107"/>
      <c r="AG409" s="391"/>
      <c r="AH409" s="391"/>
      <c r="AI409" s="107"/>
      <c r="AJ409" s="391"/>
      <c r="AK409" s="2"/>
      <c r="AL409" s="95"/>
      <c r="AM409" s="737"/>
      <c r="AN409" s="737"/>
      <c r="AO409" s="738"/>
      <c r="AP409" s="737"/>
      <c r="AQ409" s="145"/>
      <c r="AR409" s="737"/>
      <c r="AS409" s="737"/>
      <c r="AT409" s="737"/>
      <c r="AU409" s="737"/>
      <c r="AV409" s="737"/>
      <c r="AW409" s="737"/>
      <c r="AX409" s="737"/>
      <c r="AY409" s="2"/>
      <c r="AZ409" s="2"/>
      <c r="BA409" s="2"/>
      <c r="BB409" s="2"/>
      <c r="BC409" s="2"/>
      <c r="BD409" s="2"/>
      <c r="BE409" s="2"/>
      <c r="BF409" s="2"/>
      <c r="BG409" s="2"/>
      <c r="BH409" s="2"/>
    </row>
    <row r="410" spans="1:60" ht="10.8" customHeight="1" thickBot="1">
      <c r="A410" s="526"/>
      <c r="B410" s="527" t="s">
        <v>223</v>
      </c>
      <c r="C410" s="212"/>
      <c r="D410" s="111" t="s">
        <v>33</v>
      </c>
      <c r="E410" s="111" t="s">
        <v>34</v>
      </c>
      <c r="F410" s="111" t="s">
        <v>35</v>
      </c>
      <c r="G410" s="112" t="s">
        <v>36</v>
      </c>
      <c r="H410" s="292"/>
      <c r="I410" s="528" t="s">
        <v>57</v>
      </c>
      <c r="O410" s="7"/>
      <c r="U410" s="513"/>
      <c r="V410" s="74"/>
      <c r="W410" s="73"/>
      <c r="X410" s="95"/>
      <c r="Y410" s="95"/>
      <c r="Z410" s="95"/>
      <c r="AA410" s="96"/>
      <c r="AB410" s="146"/>
      <c r="AC410" s="146"/>
      <c r="AD410" s="146"/>
      <c r="AE410" s="146"/>
      <c r="AF410" s="95"/>
      <c r="AG410" s="147"/>
      <c r="AH410" s="95"/>
      <c r="AI410" s="95"/>
      <c r="AJ410" s="107"/>
      <c r="AK410" s="2"/>
      <c r="AL410" s="431"/>
      <c r="AM410" s="431"/>
      <c r="AN410" s="431"/>
      <c r="AO410" s="454"/>
      <c r="AP410" s="431"/>
      <c r="AQ410" s="431"/>
      <c r="AR410" s="431"/>
      <c r="AS410" s="431"/>
      <c r="AT410" s="432"/>
      <c r="AU410" s="432"/>
      <c r="AV410" s="431"/>
      <c r="AW410" s="431"/>
      <c r="AX410" s="431"/>
      <c r="AY410" s="2"/>
      <c r="AZ410" s="2"/>
      <c r="BA410" s="2"/>
      <c r="BB410" s="2"/>
      <c r="BC410" s="2"/>
      <c r="BD410" s="2"/>
      <c r="BE410" s="2"/>
      <c r="BF410" s="2"/>
      <c r="BG410" s="2"/>
      <c r="BH410" s="2"/>
    </row>
    <row r="411" spans="1:60" ht="10.8" customHeight="1">
      <c r="A411" s="223"/>
      <c r="B411" s="529" t="s">
        <v>150</v>
      </c>
      <c r="C411" s="530">
        <v>1</v>
      </c>
      <c r="D411" s="531">
        <v>77</v>
      </c>
      <c r="E411" s="532">
        <v>79</v>
      </c>
      <c r="F411" s="533">
        <v>335</v>
      </c>
      <c r="G411" s="534">
        <v>2350</v>
      </c>
      <c r="H411" s="739" t="s">
        <v>27</v>
      </c>
      <c r="I411" s="536">
        <v>0</v>
      </c>
      <c r="O411" s="7"/>
      <c r="U411" s="513"/>
      <c r="V411" s="74"/>
      <c r="W411" s="73"/>
      <c r="X411" s="95"/>
      <c r="Y411" s="95"/>
      <c r="Z411" s="95"/>
      <c r="AA411" s="96"/>
      <c r="AB411" s="95"/>
      <c r="AC411" s="119"/>
      <c r="AD411" s="95"/>
      <c r="AE411" s="95"/>
      <c r="AF411" s="95"/>
      <c r="AG411" s="95"/>
      <c r="AH411" s="95"/>
      <c r="AI411" s="95"/>
      <c r="AJ411" s="107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</row>
    <row r="412" spans="1:60" ht="10.8" customHeight="1">
      <c r="A412" s="287"/>
      <c r="B412" s="537" t="s">
        <v>12</v>
      </c>
      <c r="C412" s="538"/>
      <c r="D412" s="539"/>
      <c r="E412" s="540"/>
      <c r="F412" s="541"/>
      <c r="G412" s="542"/>
      <c r="H412" s="740" t="s">
        <v>28</v>
      </c>
      <c r="I412" s="544">
        <v>0</v>
      </c>
      <c r="O412" s="7"/>
      <c r="U412" s="513"/>
      <c r="V412" s="74"/>
      <c r="W412" s="73"/>
      <c r="X412" s="95"/>
      <c r="Y412" s="95"/>
      <c r="Z412" s="95"/>
      <c r="AA412" s="96"/>
      <c r="AB412" s="95"/>
      <c r="AC412" s="95"/>
      <c r="AD412" s="95"/>
      <c r="AE412" s="95"/>
      <c r="AF412" s="95"/>
      <c r="AG412" s="95"/>
      <c r="AH412" s="95"/>
      <c r="AI412" s="95"/>
      <c r="AJ412" s="107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14"/>
      <c r="AV412" s="2"/>
      <c r="AW412" s="214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</row>
    <row r="413" spans="1:60" ht="10.8" customHeight="1">
      <c r="A413" s="545" t="s">
        <v>151</v>
      </c>
      <c r="B413" s="546" t="s">
        <v>152</v>
      </c>
      <c r="C413" s="547">
        <v>0.25</v>
      </c>
      <c r="D413" s="305">
        <v>19.25</v>
      </c>
      <c r="E413" s="306">
        <v>19.75</v>
      </c>
      <c r="F413" s="307">
        <v>83.75</v>
      </c>
      <c r="G413" s="308">
        <v>587.5</v>
      </c>
      <c r="H413" s="741" t="s">
        <v>29</v>
      </c>
      <c r="I413" s="549">
        <v>0</v>
      </c>
      <c r="O413" s="7"/>
      <c r="U413" s="513"/>
      <c r="V413" s="74"/>
      <c r="W413" s="73"/>
      <c r="X413" s="95"/>
      <c r="Y413" s="95"/>
      <c r="Z413" s="118"/>
      <c r="AA413" s="96"/>
      <c r="AB413" s="95"/>
      <c r="AC413" s="107"/>
      <c r="AD413" s="107"/>
      <c r="AE413" s="107"/>
      <c r="AF413" s="107"/>
      <c r="AG413" s="107"/>
      <c r="AH413" s="107"/>
      <c r="AI413" s="107"/>
      <c r="AJ413" s="107"/>
      <c r="AK413" s="2"/>
      <c r="AL413" s="2"/>
      <c r="AM413" s="2"/>
      <c r="AN413" s="2"/>
      <c r="AO413" s="456"/>
      <c r="AP413" s="2"/>
      <c r="AQ413" s="2"/>
      <c r="AR413" s="2"/>
      <c r="AS413" s="2"/>
      <c r="AT413" s="2"/>
      <c r="AU413" s="2"/>
      <c r="AV413" s="2"/>
      <c r="AW413" s="214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</row>
    <row r="414" spans="1:60" ht="10.8" customHeight="1">
      <c r="A414" s="550"/>
      <c r="B414" s="551" t="s">
        <v>153</v>
      </c>
      <c r="C414" s="552"/>
      <c r="D414" s="553">
        <f>(D255+D283+D322+D351+D387)/5</f>
        <v>19.25</v>
      </c>
      <c r="E414" s="554">
        <f>(E255+E283+E322+E351+E387)/5</f>
        <v>19.75</v>
      </c>
      <c r="F414" s="554">
        <f>(F255+F283+F322+F351+F387)/5</f>
        <v>83.750000000000014</v>
      </c>
      <c r="G414" s="555">
        <f>(G255+G283+G322+G351+G387)/5</f>
        <v>587.5</v>
      </c>
      <c r="H414" s="742" t="s">
        <v>154</v>
      </c>
      <c r="I414" s="557"/>
      <c r="O414" s="7"/>
      <c r="U414" s="513"/>
      <c r="V414" s="5"/>
      <c r="W414" s="73"/>
      <c r="X414" s="95"/>
      <c r="Y414" s="737"/>
      <c r="Z414" s="737"/>
      <c r="AA414" s="738"/>
      <c r="AB414" s="737"/>
      <c r="AC414" s="145"/>
      <c r="AD414" s="737"/>
      <c r="AE414" s="737"/>
      <c r="AF414" s="737"/>
      <c r="AG414" s="737"/>
      <c r="AH414" s="737"/>
      <c r="AI414" s="737"/>
      <c r="AJ414" s="737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</row>
    <row r="415" spans="1:60" ht="10.8" customHeight="1" thickBot="1">
      <c r="A415" s="205"/>
      <c r="B415" s="558" t="s">
        <v>155</v>
      </c>
      <c r="C415" s="559" t="s">
        <v>156</v>
      </c>
      <c r="D415" s="560">
        <v>0</v>
      </c>
      <c r="E415" s="561">
        <v>0</v>
      </c>
      <c r="F415" s="561">
        <v>0</v>
      </c>
      <c r="G415" s="562">
        <v>0</v>
      </c>
      <c r="H415" s="743" t="s">
        <v>59</v>
      </c>
      <c r="I415" s="564">
        <v>0</v>
      </c>
      <c r="O415" s="7"/>
      <c r="U415" s="513"/>
      <c r="V415" s="74"/>
      <c r="W415" s="73"/>
      <c r="X415" s="74"/>
      <c r="Y415" s="74"/>
      <c r="Z415" s="74"/>
      <c r="AA415" s="75"/>
      <c r="AB415" s="75"/>
      <c r="AC415" s="76"/>
      <c r="AD415" s="74"/>
      <c r="AE415" s="74"/>
      <c r="AF415" s="75"/>
      <c r="AG415" s="74"/>
      <c r="AH415" s="74"/>
      <c r="AI415" s="74"/>
      <c r="AJ415" s="74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</row>
    <row r="416" spans="1:60" ht="10.8" customHeight="1" thickBot="1">
      <c r="I416" s="717"/>
      <c r="O416" s="7"/>
      <c r="U416" s="94"/>
      <c r="V416" s="233"/>
      <c r="W416" s="84"/>
      <c r="X416" s="705"/>
      <c r="Y416" s="705"/>
      <c r="Z416" s="705"/>
      <c r="AA416" s="706"/>
      <c r="AB416" s="705"/>
      <c r="AC416" s="706"/>
      <c r="AD416" s="707"/>
      <c r="AE416" s="705"/>
      <c r="AF416" s="705"/>
      <c r="AG416" s="706"/>
      <c r="AH416" s="706"/>
      <c r="AI416" s="705"/>
      <c r="AJ416" s="394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</row>
    <row r="417" spans="1:60" ht="10.8" customHeight="1">
      <c r="A417" s="565"/>
      <c r="B417" s="529"/>
      <c r="C417" s="744"/>
      <c r="D417" s="531"/>
      <c r="E417" s="532"/>
      <c r="F417" s="533"/>
      <c r="G417" s="534"/>
      <c r="H417" s="739" t="s">
        <v>27</v>
      </c>
      <c r="I417" s="536">
        <v>0</v>
      </c>
      <c r="O417" s="7"/>
      <c r="U417" s="2"/>
      <c r="V417" s="255"/>
      <c r="W417" s="2"/>
      <c r="X417" s="256"/>
      <c r="Y417" s="256"/>
      <c r="Z417" s="256"/>
      <c r="AA417" s="256"/>
      <c r="AB417" s="257"/>
      <c r="AC417" s="256"/>
      <c r="AD417" s="256"/>
      <c r="AE417" s="256"/>
      <c r="AF417" s="258"/>
      <c r="AG417" s="258"/>
      <c r="AH417" s="256"/>
      <c r="AI417" s="256"/>
      <c r="AJ417" s="259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</row>
    <row r="418" spans="1:60" ht="10.8" customHeight="1">
      <c r="A418" s="567" t="s">
        <v>151</v>
      </c>
      <c r="B418" s="568" t="s">
        <v>157</v>
      </c>
      <c r="C418" s="745">
        <v>0.35</v>
      </c>
      <c r="D418" s="199">
        <v>26.95</v>
      </c>
      <c r="E418" s="200">
        <v>27.65</v>
      </c>
      <c r="F418" s="201">
        <v>117.25</v>
      </c>
      <c r="G418" s="202">
        <v>822.5</v>
      </c>
      <c r="H418" s="740" t="s">
        <v>28</v>
      </c>
      <c r="I418" s="544">
        <v>0</v>
      </c>
      <c r="O418" s="7"/>
      <c r="U418" s="3"/>
      <c r="V418" s="3"/>
      <c r="W418" s="384"/>
      <c r="X418" s="384"/>
      <c r="Y418" s="384"/>
      <c r="Z418" s="384"/>
      <c r="AA418" s="3"/>
      <c r="AB418" s="384"/>
      <c r="AC418" s="3"/>
      <c r="AD418" s="3"/>
      <c r="AE418" s="3"/>
      <c r="AF418" s="3"/>
      <c r="AG418" s="384"/>
      <c r="AH418" s="384"/>
      <c r="AI418" s="159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</row>
    <row r="419" spans="1:60" ht="10.8" customHeight="1">
      <c r="A419" s="302"/>
      <c r="B419" s="577"/>
      <c r="C419" s="581"/>
      <c r="D419" s="746"/>
      <c r="E419" s="581"/>
      <c r="F419" s="580"/>
      <c r="G419" s="578"/>
      <c r="H419" s="747" t="s">
        <v>29</v>
      </c>
      <c r="I419" s="549">
        <v>0</v>
      </c>
      <c r="O419" s="7"/>
      <c r="U419" s="2"/>
      <c r="V419" s="2"/>
      <c r="W419" s="74"/>
      <c r="X419" s="2"/>
      <c r="Y419" s="2"/>
      <c r="Z419" s="7"/>
      <c r="AA419" s="748"/>
      <c r="AB419" s="749"/>
      <c r="AC419" s="74"/>
      <c r="AD419" s="74"/>
      <c r="AE419" s="74"/>
      <c r="AF419" s="2"/>
      <c r="AG419" s="293"/>
      <c r="AH419" s="2"/>
      <c r="AI419" s="3"/>
      <c r="AJ419" s="7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</row>
    <row r="420" spans="1:60" ht="10.8" customHeight="1">
      <c r="A420" s="586"/>
      <c r="B420" s="587" t="s">
        <v>153</v>
      </c>
      <c r="C420" s="750"/>
      <c r="D420" s="751">
        <f>(D265+D294+D334+D362+D398)/5</f>
        <v>26.95</v>
      </c>
      <c r="E420" s="591">
        <f>(E265+E294+E334+E362+E398)/5</f>
        <v>27.65</v>
      </c>
      <c r="F420" s="590">
        <f>(F265+F294+F334+F362+F398)/5</f>
        <v>117.25</v>
      </c>
      <c r="G420" s="752">
        <f>(G265+G294+G334+G362+G398)/5</f>
        <v>822.50000000000023</v>
      </c>
      <c r="H420" s="753" t="s">
        <v>154</v>
      </c>
      <c r="I420" s="557"/>
      <c r="O420" s="7"/>
      <c r="U420" s="179"/>
      <c r="V420" s="408"/>
      <c r="W420" s="2"/>
      <c r="X420" s="2"/>
      <c r="Y420" s="2"/>
      <c r="Z420" s="709"/>
      <c r="AA420" s="2"/>
      <c r="AB420" s="2"/>
      <c r="AC420" s="2"/>
      <c r="AD420" s="2"/>
      <c r="AE420" s="2"/>
      <c r="AF420" s="2"/>
      <c r="AG420" s="2"/>
      <c r="AH420" s="2"/>
      <c r="AI420" s="2"/>
      <c r="AJ420" s="7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</row>
    <row r="421" spans="1:60" ht="10.8" customHeight="1" thickBot="1">
      <c r="A421" s="526"/>
      <c r="B421" s="596" t="s">
        <v>155</v>
      </c>
      <c r="C421" s="754" t="s">
        <v>156</v>
      </c>
      <c r="D421" s="560">
        <v>0</v>
      </c>
      <c r="E421" s="561">
        <v>0</v>
      </c>
      <c r="F421" s="561">
        <v>0</v>
      </c>
      <c r="G421" s="562">
        <v>0</v>
      </c>
      <c r="H421" s="743" t="s">
        <v>59</v>
      </c>
      <c r="I421" s="564">
        <v>0</v>
      </c>
      <c r="O421" s="7"/>
      <c r="U421" s="2"/>
      <c r="V421" s="2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</row>
    <row r="422" spans="1:60" ht="10.8" customHeight="1" thickBot="1">
      <c r="O422" s="7"/>
      <c r="U422" s="94"/>
      <c r="V422" s="755"/>
      <c r="W422" s="584"/>
      <c r="X422" s="74"/>
      <c r="Y422" s="74"/>
      <c r="Z422" s="74"/>
      <c r="AA422" s="75"/>
      <c r="AB422" s="75"/>
      <c r="AC422" s="76"/>
      <c r="AD422" s="74"/>
      <c r="AE422" s="74"/>
      <c r="AF422" s="75"/>
      <c r="AG422" s="74"/>
      <c r="AH422" s="74"/>
      <c r="AI422" s="74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</row>
    <row r="423" spans="1:60" ht="10.8" customHeight="1">
      <c r="A423" s="604"/>
      <c r="B423" s="605"/>
      <c r="C423" s="606"/>
      <c r="D423" s="531"/>
      <c r="E423" s="532"/>
      <c r="F423" s="533"/>
      <c r="G423" s="534"/>
      <c r="H423" s="535" t="s">
        <v>27</v>
      </c>
      <c r="I423" s="536">
        <v>0</v>
      </c>
      <c r="O423" s="7"/>
      <c r="U423" s="2"/>
      <c r="V423" s="756"/>
      <c r="W423" s="584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</row>
    <row r="424" spans="1:60" ht="10.8" customHeight="1">
      <c r="A424" s="607" t="s">
        <v>151</v>
      </c>
      <c r="B424" s="608" t="s">
        <v>158</v>
      </c>
      <c r="C424" s="609">
        <v>0.6</v>
      </c>
      <c r="D424" s="305">
        <v>46.2</v>
      </c>
      <c r="E424" s="306">
        <v>47.4</v>
      </c>
      <c r="F424" s="307">
        <v>201</v>
      </c>
      <c r="G424" s="308">
        <v>1410</v>
      </c>
      <c r="H424" s="543" t="s">
        <v>28</v>
      </c>
      <c r="I424" s="544">
        <v>0</v>
      </c>
      <c r="O424" s="7"/>
      <c r="U424" s="2"/>
      <c r="V424" s="757"/>
      <c r="W424" s="571"/>
      <c r="X424" s="572"/>
      <c r="Y424" s="573"/>
      <c r="Z424" s="574"/>
      <c r="AA424" s="574"/>
      <c r="AB424" s="573"/>
      <c r="AC424" s="574"/>
      <c r="AD424" s="574"/>
      <c r="AE424" s="574"/>
      <c r="AF424" s="574"/>
      <c r="AG424" s="574"/>
      <c r="AH424" s="574"/>
      <c r="AI424" s="574"/>
      <c r="AJ424" s="57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</row>
    <row r="425" spans="1:60" ht="10.8" customHeight="1">
      <c r="A425" s="223"/>
      <c r="B425" s="610" t="s">
        <v>224</v>
      </c>
      <c r="C425" s="204"/>
      <c r="D425" s="579"/>
      <c r="E425" s="758"/>
      <c r="F425" s="580"/>
      <c r="G425" s="578"/>
      <c r="H425" s="583" t="s">
        <v>29</v>
      </c>
      <c r="I425" s="549">
        <v>0</v>
      </c>
      <c r="O425" s="7"/>
      <c r="U425" s="2"/>
      <c r="V425" s="426"/>
      <c r="W425" s="584"/>
      <c r="X425" s="585"/>
      <c r="Y425" s="585"/>
      <c r="Z425" s="585"/>
      <c r="AA425" s="585"/>
      <c r="AB425" s="585"/>
      <c r="AC425" s="585"/>
      <c r="AD425" s="585"/>
      <c r="AE425" s="585"/>
      <c r="AF425" s="585"/>
      <c r="AG425" s="585"/>
      <c r="AH425" s="585"/>
      <c r="AI425" s="585"/>
      <c r="AJ425" s="585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</row>
    <row r="426" spans="1:60" ht="10.8" customHeight="1" thickBot="1">
      <c r="A426" s="611"/>
      <c r="B426" s="597" t="s">
        <v>153</v>
      </c>
      <c r="C426" s="612"/>
      <c r="D426" s="613">
        <f>(D269+D297+D337+D365+D403)/5</f>
        <v>46.2</v>
      </c>
      <c r="E426" s="759">
        <f t="shared" ref="E426:F426" si="0">(E269+E297+E337+E365+E403)/5</f>
        <v>47.4</v>
      </c>
      <c r="F426" s="614">
        <f t="shared" si="0"/>
        <v>201</v>
      </c>
      <c r="G426" s="760">
        <f>(G269+G297+G337+G365+G403)/5</f>
        <v>1410</v>
      </c>
      <c r="H426" s="593" t="s">
        <v>154</v>
      </c>
      <c r="I426" s="557"/>
      <c r="O426" s="7"/>
      <c r="U426" s="761"/>
      <c r="V426" s="762"/>
      <c r="W426" s="745"/>
      <c r="X426" s="259"/>
      <c r="Y426" s="259"/>
      <c r="Z426" s="259"/>
      <c r="AA426" s="256"/>
      <c r="AB426" s="259"/>
      <c r="AC426" s="259"/>
      <c r="AD426" s="256"/>
      <c r="AE426" s="259"/>
      <c r="AF426" s="258"/>
      <c r="AG426" s="256"/>
      <c r="AH426" s="256"/>
      <c r="AI426" s="259"/>
      <c r="AJ426" s="76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</row>
    <row r="427" spans="1:60" ht="10.8" customHeight="1" thickBot="1">
      <c r="A427" s="617"/>
      <c r="B427" s="618" t="s">
        <v>155</v>
      </c>
      <c r="C427" s="764" t="s">
        <v>156</v>
      </c>
      <c r="D427" s="765">
        <v>0</v>
      </c>
      <c r="E427" s="765">
        <v>0</v>
      </c>
      <c r="F427" s="765">
        <v>0</v>
      </c>
      <c r="G427" s="766">
        <v>0</v>
      </c>
      <c r="H427" s="563" t="s">
        <v>59</v>
      </c>
      <c r="I427" s="564">
        <v>0</v>
      </c>
      <c r="O427" s="7"/>
      <c r="U427" s="2"/>
      <c r="V427" s="570"/>
      <c r="W427" s="584"/>
      <c r="X427" s="767"/>
      <c r="Y427" s="767"/>
      <c r="Z427" s="767"/>
      <c r="AA427" s="767"/>
      <c r="AB427" s="767"/>
      <c r="AC427" s="767"/>
      <c r="AD427" s="767"/>
      <c r="AE427" s="767"/>
      <c r="AF427" s="767"/>
      <c r="AG427" s="767"/>
      <c r="AH427" s="767"/>
      <c r="AI427" s="767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</row>
    <row r="428" spans="1:60" ht="10.8" customHeight="1">
      <c r="A428" s="768"/>
      <c r="B428" s="769"/>
      <c r="C428" s="770"/>
      <c r="D428" s="771"/>
      <c r="E428" s="771"/>
      <c r="F428" s="771"/>
      <c r="G428" s="771"/>
      <c r="H428" s="772"/>
      <c r="I428" s="773"/>
      <c r="O428" s="7"/>
      <c r="U428" s="2"/>
      <c r="V428" s="570"/>
      <c r="W428" s="584"/>
      <c r="X428" s="767"/>
      <c r="Y428" s="767"/>
      <c r="Z428" s="767"/>
      <c r="AA428" s="767"/>
      <c r="AB428" s="767"/>
      <c r="AC428" s="767"/>
      <c r="AD428" s="767"/>
      <c r="AE428" s="767"/>
      <c r="AF428" s="767"/>
      <c r="AG428" s="767"/>
      <c r="AH428" s="767"/>
      <c r="AI428" s="767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</row>
    <row r="429" spans="1:60" ht="10.8" customHeight="1">
      <c r="A429" s="768"/>
      <c r="B429" s="769"/>
      <c r="C429" s="770"/>
      <c r="D429" s="771"/>
      <c r="E429" s="771"/>
      <c r="F429" s="771"/>
      <c r="G429" s="771"/>
      <c r="H429" s="772"/>
      <c r="I429" s="773"/>
      <c r="O429" s="7"/>
      <c r="U429" s="2"/>
      <c r="V429" s="570"/>
      <c r="W429" s="584"/>
      <c r="X429" s="767"/>
      <c r="Y429" s="767"/>
      <c r="Z429" s="767"/>
      <c r="AA429" s="767"/>
      <c r="AB429" s="767"/>
      <c r="AC429" s="767"/>
      <c r="AD429" s="767"/>
      <c r="AE429" s="767"/>
      <c r="AF429" s="767"/>
      <c r="AG429" s="767"/>
      <c r="AH429" s="767"/>
      <c r="AI429" s="767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</row>
    <row r="430" spans="1:60" ht="10.8" customHeight="1">
      <c r="A430" s="768"/>
      <c r="B430" s="769"/>
      <c r="C430" s="770"/>
      <c r="D430" s="771"/>
      <c r="E430" s="771"/>
      <c r="F430" s="771"/>
      <c r="G430" s="771"/>
      <c r="H430" s="772"/>
      <c r="I430" s="773"/>
      <c r="O430" s="7"/>
      <c r="U430" s="2"/>
      <c r="V430" s="570"/>
      <c r="W430" s="584"/>
      <c r="X430" s="767"/>
      <c r="Y430" s="767"/>
      <c r="Z430" s="767"/>
      <c r="AA430" s="767"/>
      <c r="AB430" s="767"/>
      <c r="AC430" s="767"/>
      <c r="AD430" s="767"/>
      <c r="AE430" s="767"/>
      <c r="AF430" s="767"/>
      <c r="AG430" s="767"/>
      <c r="AH430" s="767"/>
      <c r="AI430" s="767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</row>
    <row r="431" spans="1:60" ht="10.8" customHeight="1">
      <c r="A431" s="768"/>
      <c r="B431" s="769"/>
      <c r="C431" s="770"/>
      <c r="D431" s="771"/>
      <c r="E431" s="771"/>
      <c r="F431" s="771"/>
      <c r="G431" s="771"/>
      <c r="H431" s="772"/>
      <c r="I431" s="773"/>
      <c r="O431" s="7"/>
      <c r="U431" s="2"/>
      <c r="V431" s="570"/>
      <c r="W431" s="584"/>
      <c r="X431" s="767"/>
      <c r="Y431" s="767"/>
      <c r="Z431" s="767"/>
      <c r="AA431" s="767"/>
      <c r="AB431" s="767"/>
      <c r="AC431" s="767"/>
      <c r="AD431" s="767"/>
      <c r="AE431" s="767"/>
      <c r="AF431" s="767"/>
      <c r="AG431" s="767"/>
      <c r="AH431" s="767"/>
      <c r="AI431" s="767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</row>
    <row r="432" spans="1:60" ht="10.8" customHeight="1">
      <c r="A432" s="768"/>
      <c r="B432" s="769"/>
      <c r="C432" s="770"/>
      <c r="D432" s="771"/>
      <c r="E432" s="771"/>
      <c r="F432" s="771"/>
      <c r="G432" s="771"/>
      <c r="H432" s="772"/>
      <c r="I432" s="773"/>
      <c r="O432" s="7"/>
      <c r="U432" s="2"/>
      <c r="V432" s="570"/>
      <c r="W432" s="584"/>
      <c r="X432" s="767"/>
      <c r="Y432" s="767"/>
      <c r="Z432" s="767"/>
      <c r="AA432" s="767"/>
      <c r="AB432" s="767"/>
      <c r="AC432" s="767"/>
      <c r="AD432" s="767"/>
      <c r="AE432" s="767"/>
      <c r="AF432" s="767"/>
      <c r="AG432" s="767"/>
      <c r="AH432" s="767"/>
      <c r="AI432" s="767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</row>
    <row r="433" spans="1:60" ht="10.8" customHeight="1">
      <c r="A433" s="768"/>
      <c r="B433" s="769"/>
      <c r="C433" s="770"/>
      <c r="D433" s="771"/>
      <c r="E433" s="771"/>
      <c r="F433" s="771"/>
      <c r="G433" s="771"/>
      <c r="H433" s="772"/>
      <c r="I433" s="773"/>
      <c r="O433" s="7"/>
      <c r="U433" s="2"/>
      <c r="V433" s="570"/>
      <c r="W433" s="584"/>
      <c r="X433" s="767"/>
      <c r="Y433" s="767"/>
      <c r="Z433" s="767"/>
      <c r="AA433" s="767"/>
      <c r="AB433" s="767"/>
      <c r="AC433" s="767"/>
      <c r="AD433" s="767"/>
      <c r="AE433" s="767"/>
      <c r="AF433" s="767"/>
      <c r="AG433" s="767"/>
      <c r="AH433" s="767"/>
      <c r="AI433" s="767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</row>
    <row r="434" spans="1:60" ht="10.8" customHeight="1">
      <c r="A434" s="768"/>
      <c r="B434" s="769"/>
      <c r="C434" s="770"/>
      <c r="D434" s="771"/>
      <c r="E434" s="771"/>
      <c r="F434" s="771"/>
      <c r="G434" s="771"/>
      <c r="H434" s="772"/>
      <c r="I434" s="773"/>
      <c r="O434" s="7"/>
      <c r="U434" s="2"/>
      <c r="V434" s="570"/>
      <c r="W434" s="584"/>
      <c r="X434" s="767"/>
      <c r="Y434" s="767"/>
      <c r="Z434" s="767"/>
      <c r="AA434" s="767"/>
      <c r="AB434" s="767"/>
      <c r="AC434" s="767"/>
      <c r="AD434" s="767"/>
      <c r="AE434" s="767"/>
      <c r="AF434" s="767"/>
      <c r="AG434" s="767"/>
      <c r="AH434" s="767"/>
      <c r="AI434" s="767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</row>
    <row r="435" spans="1:60" ht="10.8" customHeight="1">
      <c r="A435" s="768"/>
      <c r="B435" s="769"/>
      <c r="C435" s="770"/>
      <c r="D435" s="771"/>
      <c r="E435" s="771"/>
      <c r="F435" s="771"/>
      <c r="G435" s="771"/>
      <c r="H435" s="772"/>
      <c r="I435" s="773"/>
      <c r="O435" s="7"/>
      <c r="U435" s="2"/>
      <c r="V435" s="570"/>
      <c r="W435" s="584"/>
      <c r="X435" s="767"/>
      <c r="Y435" s="767"/>
      <c r="Z435" s="767"/>
      <c r="AA435" s="767"/>
      <c r="AB435" s="767"/>
      <c r="AC435" s="767"/>
      <c r="AD435" s="767"/>
      <c r="AE435" s="767"/>
      <c r="AF435" s="767"/>
      <c r="AG435" s="767"/>
      <c r="AH435" s="767"/>
      <c r="AI435" s="767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</row>
    <row r="436" spans="1:60" ht="10.8" customHeight="1">
      <c r="A436" s="768"/>
      <c r="B436" s="769"/>
      <c r="C436" s="770"/>
      <c r="D436" s="771"/>
      <c r="E436" s="771"/>
      <c r="F436" s="771"/>
      <c r="G436" s="771"/>
      <c r="H436" s="772"/>
      <c r="I436" s="773"/>
      <c r="O436" s="7"/>
      <c r="U436" s="2"/>
      <c r="V436" s="570"/>
      <c r="W436" s="584"/>
      <c r="X436" s="767"/>
      <c r="Y436" s="767"/>
      <c r="Z436" s="767"/>
      <c r="AA436" s="767"/>
      <c r="AB436" s="767"/>
      <c r="AC436" s="767"/>
      <c r="AD436" s="767"/>
      <c r="AE436" s="767"/>
      <c r="AF436" s="767"/>
      <c r="AG436" s="767"/>
      <c r="AH436" s="767"/>
      <c r="AI436" s="767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</row>
    <row r="437" spans="1:60" ht="10.8" customHeight="1">
      <c r="A437" s="768"/>
      <c r="B437" s="769"/>
      <c r="C437" s="770"/>
      <c r="D437" s="771"/>
      <c r="E437" s="771"/>
      <c r="F437" s="771"/>
      <c r="G437" s="771"/>
      <c r="H437" s="772"/>
      <c r="I437" s="773"/>
      <c r="O437" s="7"/>
      <c r="U437" s="2"/>
      <c r="V437" s="570"/>
      <c r="W437" s="584"/>
      <c r="X437" s="767"/>
      <c r="Y437" s="767"/>
      <c r="Z437" s="767"/>
      <c r="AA437" s="767"/>
      <c r="AB437" s="767"/>
      <c r="AC437" s="767"/>
      <c r="AD437" s="767"/>
      <c r="AE437" s="767"/>
      <c r="AF437" s="767"/>
      <c r="AG437" s="767"/>
      <c r="AH437" s="767"/>
      <c r="AI437" s="767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</row>
    <row r="438" spans="1:60" ht="10.8" customHeight="1">
      <c r="A438" s="768"/>
      <c r="B438" s="769"/>
      <c r="C438" s="770"/>
      <c r="D438" s="771"/>
      <c r="E438" s="771"/>
      <c r="F438" s="771"/>
      <c r="G438" s="771"/>
      <c r="H438" s="772"/>
      <c r="I438" s="773"/>
      <c r="O438" s="7"/>
      <c r="U438" s="2"/>
      <c r="V438" s="570"/>
      <c r="W438" s="584"/>
      <c r="X438" s="767"/>
      <c r="Y438" s="767"/>
      <c r="Z438" s="767"/>
      <c r="AA438" s="767"/>
      <c r="AB438" s="767"/>
      <c r="AC438" s="767"/>
      <c r="AD438" s="767"/>
      <c r="AE438" s="767"/>
      <c r="AF438" s="767"/>
      <c r="AG438" s="767"/>
      <c r="AH438" s="767"/>
      <c r="AI438" s="767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</row>
    <row r="439" spans="1:60" ht="10.8" customHeight="1">
      <c r="A439" s="768"/>
      <c r="B439" s="769"/>
      <c r="C439" s="770"/>
      <c r="D439" s="771"/>
      <c r="E439" s="771"/>
      <c r="F439" s="771"/>
      <c r="G439" s="771"/>
      <c r="H439" s="772"/>
      <c r="I439" s="773"/>
      <c r="O439" s="7"/>
      <c r="U439" s="2"/>
      <c r="V439" s="570"/>
      <c r="W439" s="584"/>
      <c r="X439" s="767"/>
      <c r="Y439" s="767"/>
      <c r="Z439" s="767"/>
      <c r="AA439" s="767"/>
      <c r="AB439" s="767"/>
      <c r="AC439" s="767"/>
      <c r="AD439" s="767"/>
      <c r="AE439" s="767"/>
      <c r="AF439" s="767"/>
      <c r="AG439" s="767"/>
      <c r="AH439" s="767"/>
      <c r="AI439" s="767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</row>
    <row r="440" spans="1:60" ht="10.8" customHeight="1">
      <c r="A440" s="381"/>
      <c r="B440" s="381"/>
      <c r="C440" s="382" t="s">
        <v>13</v>
      </c>
      <c r="D440" s="381"/>
      <c r="E440" s="381"/>
      <c r="F440" s="383"/>
      <c r="G440" s="381"/>
      <c r="H440" s="381"/>
      <c r="I440" s="381"/>
      <c r="O440" s="7"/>
      <c r="U440" s="2"/>
      <c r="V440" s="2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</row>
    <row r="441" spans="1:60" ht="10.8" customHeight="1">
      <c r="A441" s="849" t="s">
        <v>14</v>
      </c>
      <c r="B441" s="849"/>
      <c r="C441" s="849"/>
      <c r="D441" s="849"/>
      <c r="E441" s="849"/>
      <c r="F441" s="849"/>
      <c r="G441" s="849"/>
      <c r="H441" s="849"/>
      <c r="I441" s="849"/>
      <c r="J441" s="849"/>
      <c r="O441" s="7"/>
      <c r="U441" s="2"/>
      <c r="V441" s="2"/>
      <c r="W441" s="7"/>
      <c r="X441" s="116"/>
      <c r="Y441" s="774"/>
      <c r="Z441" s="775"/>
      <c r="AA441" s="116"/>
      <c r="AB441" s="116"/>
      <c r="AC441" s="116"/>
      <c r="AD441" s="776"/>
      <c r="AE441" s="116"/>
      <c r="AF441" s="116"/>
      <c r="AG441" s="777"/>
      <c r="AH441" s="116"/>
      <c r="AI441" s="116"/>
      <c r="AJ441" s="116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</row>
    <row r="442" spans="1:60" ht="10.8" customHeight="1" thickBot="1">
      <c r="A442" s="82" t="s">
        <v>15</v>
      </c>
      <c r="B442" s="36"/>
      <c r="C442" s="80" t="s">
        <v>225</v>
      </c>
      <c r="D442"/>
      <c r="F442" s="79" t="s">
        <v>17</v>
      </c>
      <c r="G442" s="386"/>
      <c r="H442" s="82"/>
      <c r="I442" s="82"/>
      <c r="K442" s="659"/>
      <c r="L442" s="659"/>
      <c r="M442" s="660"/>
      <c r="N442" s="7"/>
      <c r="O442" s="7"/>
      <c r="U442" s="2"/>
      <c r="V442" s="2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</row>
    <row r="443" spans="1:60" ht="10.8" customHeight="1" thickBot="1">
      <c r="A443" s="87" t="s">
        <v>18</v>
      </c>
      <c r="B443" s="88"/>
      <c r="C443" s="89" t="s">
        <v>19</v>
      </c>
      <c r="D443" s="90" t="s">
        <v>20</v>
      </c>
      <c r="E443" s="90"/>
      <c r="F443" s="90"/>
      <c r="G443" s="91" t="s">
        <v>21</v>
      </c>
      <c r="H443" s="92" t="s">
        <v>22</v>
      </c>
      <c r="I443" s="93" t="s">
        <v>23</v>
      </c>
      <c r="N443" s="7"/>
      <c r="O443" s="7"/>
      <c r="U443" s="2"/>
      <c r="V443" s="2"/>
      <c r="W443" s="7"/>
      <c r="X443" s="778"/>
      <c r="Y443" s="778"/>
      <c r="Z443" s="480"/>
      <c r="AA443" s="480"/>
      <c r="AB443" s="480"/>
      <c r="AC443" s="480"/>
      <c r="AD443" s="480"/>
      <c r="AE443" s="480"/>
      <c r="AF443" s="480"/>
      <c r="AG443" s="480"/>
      <c r="AH443" s="480"/>
      <c r="AI443" s="480"/>
      <c r="AJ443" s="480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</row>
    <row r="444" spans="1:60" ht="10.8" customHeight="1">
      <c r="A444" s="100" t="s">
        <v>24</v>
      </c>
      <c r="B444" s="101" t="s">
        <v>25</v>
      </c>
      <c r="C444" s="102" t="s">
        <v>26</v>
      </c>
      <c r="D444" s="103" t="s">
        <v>27</v>
      </c>
      <c r="E444" s="103" t="s">
        <v>28</v>
      </c>
      <c r="F444" s="103" t="s">
        <v>29</v>
      </c>
      <c r="G444" s="104" t="s">
        <v>30</v>
      </c>
      <c r="H444" s="105" t="s">
        <v>31</v>
      </c>
      <c r="I444" s="106" t="s">
        <v>32</v>
      </c>
      <c r="N444" s="293"/>
      <c r="O444" s="7"/>
      <c r="U444" s="3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</row>
    <row r="445" spans="1:60" ht="10.8" customHeight="1" thickBot="1">
      <c r="A445" s="108"/>
      <c r="B445" s="109"/>
      <c r="C445" s="110"/>
      <c r="D445" s="111" t="s">
        <v>33</v>
      </c>
      <c r="E445" s="111" t="s">
        <v>34</v>
      </c>
      <c r="F445" s="111" t="s">
        <v>35</v>
      </c>
      <c r="G445" s="112" t="s">
        <v>36</v>
      </c>
      <c r="H445" s="113" t="s">
        <v>37</v>
      </c>
      <c r="I445" s="114" t="s">
        <v>38</v>
      </c>
      <c r="N445" s="388"/>
      <c r="O445" s="779"/>
      <c r="P445" s="5"/>
      <c r="Q445" s="84"/>
      <c r="R445" s="16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420"/>
      <c r="AM445" s="420"/>
      <c r="AN445" s="420"/>
      <c r="AO445" s="158"/>
      <c r="AP445" s="213"/>
      <c r="AQ445" s="420"/>
      <c r="AR445" s="158"/>
      <c r="AS445" s="158"/>
      <c r="AT445" s="420"/>
      <c r="AU445" s="214"/>
      <c r="AV445" s="420"/>
      <c r="AW445" s="420"/>
      <c r="AX445" s="2"/>
      <c r="AY445" s="74"/>
      <c r="AZ445" s="2"/>
      <c r="BA445" s="2"/>
      <c r="BB445" s="2"/>
      <c r="BC445" s="2"/>
      <c r="BD445" s="2"/>
      <c r="BE445" s="2"/>
      <c r="BF445" s="2"/>
      <c r="BG445" s="2"/>
      <c r="BH445" s="2"/>
    </row>
    <row r="446" spans="1:60" ht="10.8" customHeight="1">
      <c r="A446" s="88"/>
      <c r="B446" s="398" t="s">
        <v>39</v>
      </c>
      <c r="C446" s="125"/>
      <c r="D446" s="441"/>
      <c r="E446" s="127"/>
      <c r="F446" s="127"/>
      <c r="G446" s="442"/>
      <c r="H446" s="477"/>
      <c r="I446" s="130"/>
      <c r="N446" s="7"/>
      <c r="O446" s="509"/>
      <c r="P446" s="718"/>
      <c r="Q446" s="509"/>
      <c r="R446" s="16"/>
      <c r="U446" s="2"/>
      <c r="V446" s="2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2"/>
      <c r="AK446" s="2"/>
      <c r="AL446" s="420"/>
      <c r="AM446" s="420"/>
      <c r="AN446" s="420"/>
      <c r="AO446" s="420"/>
      <c r="AP446" s="420"/>
      <c r="AQ446" s="420"/>
      <c r="AR446" s="420"/>
      <c r="AS446" s="420"/>
      <c r="AT446" s="420"/>
      <c r="AU446" s="420"/>
      <c r="AV446" s="420"/>
      <c r="AW446" s="420"/>
      <c r="AX446" s="2"/>
      <c r="AY446" s="2"/>
      <c r="AZ446" s="117"/>
      <c r="BA446" s="2"/>
      <c r="BB446" s="2"/>
      <c r="BC446" s="2"/>
      <c r="BD446" s="2"/>
      <c r="BE446" s="2"/>
      <c r="BF446" s="2"/>
      <c r="BG446" s="2"/>
      <c r="BH446" s="2"/>
    </row>
    <row r="447" spans="1:60" ht="10.8" customHeight="1">
      <c r="A447" s="134" t="s">
        <v>40</v>
      </c>
      <c r="B447" s="318" t="s">
        <v>226</v>
      </c>
      <c r="C447" s="406">
        <v>90</v>
      </c>
      <c r="D447" s="163">
        <v>12.08</v>
      </c>
      <c r="E447" s="164">
        <v>4.2</v>
      </c>
      <c r="F447" s="164">
        <v>10.53</v>
      </c>
      <c r="G447" s="169">
        <v>138.19</v>
      </c>
      <c r="H447" s="226">
        <v>52</v>
      </c>
      <c r="I447" s="269" t="s">
        <v>227</v>
      </c>
      <c r="N447" s="7"/>
      <c r="O447" s="72"/>
      <c r="P447" s="5"/>
      <c r="Q447" s="94"/>
      <c r="R447" s="16"/>
      <c r="U447" s="2"/>
      <c r="V447" s="2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2"/>
      <c r="AK447" s="2"/>
      <c r="AL447" s="2"/>
      <c r="AM447" s="2"/>
      <c r="AN447" s="2"/>
      <c r="AO447" s="158"/>
      <c r="AP447" s="158"/>
      <c r="AQ447" s="2"/>
      <c r="AR447" s="158"/>
      <c r="AS447" s="158"/>
      <c r="AT447" s="2"/>
      <c r="AU447" s="5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</row>
    <row r="448" spans="1:60" ht="10.8" customHeight="1">
      <c r="A448" s="148" t="s">
        <v>228</v>
      </c>
      <c r="B448" s="318" t="s">
        <v>229</v>
      </c>
      <c r="C448" s="319">
        <v>150</v>
      </c>
      <c r="D448" s="691">
        <v>1.24</v>
      </c>
      <c r="E448" s="267">
        <v>5.54</v>
      </c>
      <c r="F448" s="321">
        <v>26.64</v>
      </c>
      <c r="G448" s="169">
        <v>166.26</v>
      </c>
      <c r="H448" s="502">
        <v>35</v>
      </c>
      <c r="I448" s="780" t="s">
        <v>230</v>
      </c>
      <c r="N448" s="7"/>
      <c r="O448" s="367"/>
      <c r="P448" s="5"/>
      <c r="Q448" s="73"/>
      <c r="R448" s="16"/>
      <c r="U448" s="2"/>
      <c r="V448" s="2"/>
      <c r="W448" s="2"/>
      <c r="X448" s="4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42"/>
      <c r="AM448" s="243"/>
      <c r="AN448" s="244"/>
      <c r="AO448" s="245"/>
      <c r="AP448" s="246"/>
      <c r="AQ448" s="246"/>
      <c r="AR448" s="246"/>
      <c r="AS448" s="246"/>
      <c r="AT448" s="246"/>
      <c r="AU448" s="246"/>
      <c r="AV448" s="242"/>
      <c r="AW448" s="242"/>
      <c r="AX448" s="247"/>
      <c r="AY448" s="2"/>
      <c r="AZ448" s="2"/>
      <c r="BA448" s="2"/>
      <c r="BB448" s="2"/>
      <c r="BC448" s="2"/>
      <c r="BD448" s="2"/>
      <c r="BE448" s="2"/>
      <c r="BF448" s="2"/>
      <c r="BG448" s="2"/>
      <c r="BH448" s="2"/>
    </row>
    <row r="449" spans="1:60" ht="10.8" customHeight="1">
      <c r="A449" s="160" t="s">
        <v>46</v>
      </c>
      <c r="B449" s="443" t="s">
        <v>114</v>
      </c>
      <c r="C449" s="410">
        <v>200</v>
      </c>
      <c r="D449" s="451">
        <v>6.0449999999999999</v>
      </c>
      <c r="E449" s="176">
        <v>4.8819999999999997</v>
      </c>
      <c r="F449" s="176">
        <v>15.468999999999999</v>
      </c>
      <c r="G449" s="177">
        <v>129.148</v>
      </c>
      <c r="H449" s="323">
        <v>70</v>
      </c>
      <c r="I449" s="230" t="s">
        <v>115</v>
      </c>
      <c r="N449" s="7"/>
      <c r="O449" s="123"/>
      <c r="P449" s="74"/>
      <c r="Q449" s="94"/>
      <c r="R449" s="16"/>
      <c r="U449" s="368"/>
      <c r="V449" s="115"/>
      <c r="W449" s="115"/>
      <c r="X449" s="781"/>
      <c r="Y449" s="115"/>
      <c r="Z449" s="115"/>
      <c r="AA449" s="115"/>
      <c r="AB449" s="115"/>
      <c r="AC449" s="115"/>
      <c r="AD449" s="115"/>
      <c r="AE449" s="115"/>
      <c r="AF449" s="781"/>
      <c r="AG449" s="115"/>
      <c r="AH449" s="115"/>
      <c r="AI449" s="115"/>
      <c r="AJ449" s="2"/>
      <c r="AK449" s="2"/>
      <c r="AL449" s="12"/>
      <c r="AM449" s="12"/>
      <c r="AN449" s="12"/>
      <c r="AO449" s="260"/>
      <c r="AP449" s="12"/>
      <c r="AQ449" s="12"/>
      <c r="AR449" s="12"/>
      <c r="AS449" s="12"/>
      <c r="AT449" s="12"/>
      <c r="AU449" s="12"/>
      <c r="AV449" s="12"/>
      <c r="AW449" s="12"/>
      <c r="AX449" s="12"/>
      <c r="AY449" s="2"/>
      <c r="AZ449" s="2"/>
      <c r="BA449" s="12"/>
      <c r="BB449" s="2"/>
      <c r="BC449" s="2"/>
      <c r="BD449" s="2"/>
      <c r="BE449" s="2"/>
      <c r="BF449" s="2"/>
      <c r="BG449" s="2"/>
      <c r="BH449" s="2"/>
    </row>
    <row r="450" spans="1:60" ht="10.8" customHeight="1">
      <c r="A450" s="167" t="s">
        <v>231</v>
      </c>
      <c r="B450" s="333" t="s">
        <v>50</v>
      </c>
      <c r="C450" s="162">
        <v>40</v>
      </c>
      <c r="D450" s="151">
        <v>1.54</v>
      </c>
      <c r="E450" s="152">
        <v>0.55000000000000004</v>
      </c>
      <c r="F450" s="152">
        <v>21.68</v>
      </c>
      <c r="G450" s="169">
        <v>97.83</v>
      </c>
      <c r="H450" s="226">
        <v>9</v>
      </c>
      <c r="I450" s="166" t="s">
        <v>51</v>
      </c>
      <c r="N450" s="7"/>
      <c r="O450" s="294"/>
      <c r="P450" s="74"/>
      <c r="Q450" s="73"/>
      <c r="R450" s="16"/>
      <c r="U450" s="368"/>
      <c r="V450" s="404"/>
      <c r="W450" s="404"/>
      <c r="X450" s="782"/>
      <c r="Y450" s="404"/>
      <c r="Z450" s="404"/>
      <c r="AA450" s="404"/>
      <c r="AB450" s="404"/>
      <c r="AC450" s="404"/>
      <c r="AD450" s="404"/>
      <c r="AE450" s="782"/>
      <c r="AF450" s="404"/>
      <c r="AG450" s="404"/>
      <c r="AH450" s="404"/>
      <c r="AI450" s="404"/>
      <c r="AJ450" s="2"/>
      <c r="AK450" s="2"/>
      <c r="AL450" s="95"/>
      <c r="AM450" s="95"/>
      <c r="AN450" s="95"/>
      <c r="AO450" s="96"/>
      <c r="AP450" s="146"/>
      <c r="AQ450" s="146"/>
      <c r="AR450" s="146"/>
      <c r="AS450" s="146"/>
      <c r="AT450" s="95"/>
      <c r="AU450" s="147"/>
      <c r="AV450" s="95"/>
      <c r="AW450" s="95"/>
      <c r="AX450" s="107"/>
      <c r="AY450" s="2"/>
      <c r="AZ450" s="2"/>
      <c r="BA450" s="2"/>
      <c r="BB450" s="2"/>
      <c r="BC450" s="2"/>
      <c r="BD450" s="2"/>
      <c r="BE450" s="2"/>
      <c r="BF450" s="2"/>
      <c r="BG450" s="2"/>
      <c r="BH450" s="2"/>
    </row>
    <row r="451" spans="1:60" ht="10.8" customHeight="1" thickBot="1">
      <c r="A451" s="342"/>
      <c r="B451" s="783" t="s">
        <v>52</v>
      </c>
      <c r="C451" s="508">
        <v>30</v>
      </c>
      <c r="D451" s="163">
        <v>1.6950000000000001</v>
      </c>
      <c r="E451" s="152">
        <v>0.45</v>
      </c>
      <c r="F451" s="152">
        <v>12.56</v>
      </c>
      <c r="G451" s="169">
        <v>61.07</v>
      </c>
      <c r="H451" s="277">
        <v>10</v>
      </c>
      <c r="I451" s="648" t="s">
        <v>51</v>
      </c>
      <c r="N451" s="7"/>
      <c r="O451" s="294"/>
      <c r="P451" s="5"/>
      <c r="Q451" s="73"/>
      <c r="R451" s="16"/>
      <c r="U451" s="2"/>
      <c r="V451" s="404"/>
      <c r="W451" s="404"/>
      <c r="X451" s="117"/>
      <c r="Y451" s="782"/>
      <c r="Z451" s="404"/>
      <c r="AA451" s="404"/>
      <c r="AB451" s="404"/>
      <c r="AC451" s="404"/>
      <c r="AD451" s="404"/>
      <c r="AE451" s="404"/>
      <c r="AF451" s="404"/>
      <c r="AG451" s="404"/>
      <c r="AH451" s="404"/>
      <c r="AI451" s="404"/>
      <c r="AJ451" s="2"/>
      <c r="AK451" s="2"/>
      <c r="AL451" s="431"/>
      <c r="AM451" s="431"/>
      <c r="AN451" s="431"/>
      <c r="AO451" s="454"/>
      <c r="AP451" s="431"/>
      <c r="AQ451" s="431"/>
      <c r="AR451" s="431"/>
      <c r="AS451" s="431"/>
      <c r="AT451" s="432"/>
      <c r="AU451" s="432"/>
      <c r="AV451" s="431"/>
      <c r="AW451" s="431"/>
      <c r="AX451" s="431"/>
      <c r="AY451" s="2"/>
      <c r="AZ451" s="2"/>
      <c r="BA451" s="2"/>
      <c r="BB451" s="2"/>
      <c r="BC451" s="2"/>
      <c r="BD451" s="2"/>
      <c r="BE451" s="2"/>
      <c r="BF451" s="2"/>
      <c r="BG451" s="2"/>
      <c r="BH451" s="2"/>
    </row>
    <row r="452" spans="1:60" ht="10.8" customHeight="1">
      <c r="A452" s="189" t="s">
        <v>55</v>
      </c>
      <c r="C452" s="41">
        <f>SUM(C447:C451)</f>
        <v>510</v>
      </c>
      <c r="D452" s="190">
        <f>SUM(D447:D451)</f>
        <v>22.6</v>
      </c>
      <c r="E452" s="191">
        <f>SUM(E447:E451)</f>
        <v>15.622</v>
      </c>
      <c r="F452" s="192">
        <f>SUM(F447:F451)</f>
        <v>86.879000000000005</v>
      </c>
      <c r="G452" s="193">
        <f>SUM(G447:G451)</f>
        <v>592.49800000000005</v>
      </c>
      <c r="H452" s="194" t="s">
        <v>56</v>
      </c>
      <c r="I452" s="195" t="s">
        <v>57</v>
      </c>
      <c r="N452" s="7"/>
      <c r="O452" s="727"/>
      <c r="P452" s="510"/>
      <c r="Q452" s="344"/>
      <c r="R452" s="16"/>
      <c r="U452" s="2"/>
      <c r="V452" s="404"/>
      <c r="W452" s="404"/>
      <c r="X452" s="117"/>
      <c r="Y452" s="404"/>
      <c r="Z452" s="782"/>
      <c r="AA452" s="404"/>
      <c r="AB452" s="404"/>
      <c r="AC452" s="404"/>
      <c r="AD452" s="404"/>
      <c r="AE452" s="404"/>
      <c r="AF452" s="404"/>
      <c r="AG452" s="404"/>
      <c r="AH452" s="426"/>
      <c r="AI452" s="404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</row>
    <row r="453" spans="1:60" ht="10.8" customHeight="1">
      <c r="A453" s="196"/>
      <c r="B453" s="197" t="s">
        <v>58</v>
      </c>
      <c r="C453" s="198">
        <v>0.25</v>
      </c>
      <c r="D453" s="305">
        <v>19.25</v>
      </c>
      <c r="E453" s="306">
        <v>19.75</v>
      </c>
      <c r="F453" s="307">
        <v>83.75</v>
      </c>
      <c r="G453" s="308">
        <v>587.5</v>
      </c>
      <c r="H453" s="650">
        <f>G453-G452</f>
        <v>-4.9980000000000473</v>
      </c>
      <c r="I453" s="204" t="s">
        <v>59</v>
      </c>
      <c r="K453" s="72"/>
      <c r="L453" s="5"/>
      <c r="M453" s="94"/>
      <c r="N453" s="7"/>
      <c r="O453" s="719"/>
      <c r="P453" s="718"/>
      <c r="Q453" s="509"/>
      <c r="R453" s="16"/>
      <c r="U453" s="2"/>
      <c r="V453" s="404"/>
      <c r="W453" s="404"/>
      <c r="X453" s="117"/>
      <c r="Y453" s="404"/>
      <c r="Z453" s="404"/>
      <c r="AA453" s="404"/>
      <c r="AB453" s="404"/>
      <c r="AC453" s="404"/>
      <c r="AD453" s="404"/>
      <c r="AE453" s="404"/>
      <c r="AF453" s="404"/>
      <c r="AG453" s="404"/>
      <c r="AH453" s="404"/>
      <c r="AI453" s="404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14"/>
      <c r="AV453" s="2"/>
      <c r="AW453" s="214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</row>
    <row r="454" spans="1:60" ht="10.8" customHeight="1" thickBot="1">
      <c r="A454" s="205"/>
      <c r="B454" s="206" t="s">
        <v>60</v>
      </c>
      <c r="C454" s="207"/>
      <c r="D454" s="345">
        <v>4.3499999999999996</v>
      </c>
      <c r="E454" s="346">
        <v>-5.23</v>
      </c>
      <c r="F454" s="346">
        <v>0.93</v>
      </c>
      <c r="G454" s="347">
        <v>0.21</v>
      </c>
      <c r="H454" s="651"/>
      <c r="I454" s="212"/>
      <c r="K454" s="719"/>
      <c r="L454" s="5"/>
      <c r="M454" s="453"/>
      <c r="N454" s="7"/>
      <c r="O454" s="72"/>
      <c r="P454" s="5"/>
      <c r="Q454" s="94"/>
      <c r="R454" s="16"/>
      <c r="U454" s="2"/>
      <c r="V454" s="404"/>
      <c r="W454" s="404"/>
      <c r="X454" s="117"/>
      <c r="Y454" s="404"/>
      <c r="Z454" s="782"/>
      <c r="AA454" s="404"/>
      <c r="AB454" s="404"/>
      <c r="AC454" s="404"/>
      <c r="AD454" s="404"/>
      <c r="AE454" s="404"/>
      <c r="AF454" s="404"/>
      <c r="AG454" s="404"/>
      <c r="AH454" s="404"/>
      <c r="AI454" s="404"/>
      <c r="AJ454" s="2"/>
      <c r="AK454" s="2"/>
      <c r="AL454" s="2"/>
      <c r="AM454" s="2"/>
      <c r="AN454" s="2"/>
      <c r="AO454" s="456"/>
      <c r="AP454" s="2"/>
      <c r="AQ454" s="2"/>
      <c r="AR454" s="2"/>
      <c r="AS454" s="2"/>
      <c r="AT454" s="2"/>
      <c r="AU454" s="2"/>
      <c r="AV454" s="2"/>
      <c r="AW454" s="214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</row>
    <row r="455" spans="1:60" ht="10.8" customHeight="1">
      <c r="A455" s="88"/>
      <c r="B455" s="418" t="s">
        <v>61</v>
      </c>
      <c r="C455" s="88"/>
      <c r="D455" s="219"/>
      <c r="E455" s="220"/>
      <c r="F455" s="220"/>
      <c r="G455" s="220"/>
      <c r="H455" s="222"/>
      <c r="I455" s="350"/>
      <c r="K455" s="719"/>
      <c r="L455" s="74"/>
      <c r="M455" s="453"/>
      <c r="N455" s="7"/>
      <c r="O455" s="719"/>
      <c r="P455" s="5"/>
      <c r="Q455" s="453"/>
      <c r="R455" s="16"/>
      <c r="U455" s="2"/>
      <c r="V455" s="404"/>
      <c r="W455" s="404"/>
      <c r="X455" s="117"/>
      <c r="Y455" s="404"/>
      <c r="Z455" s="404"/>
      <c r="AA455" s="404"/>
      <c r="AB455" s="404"/>
      <c r="AC455" s="404"/>
      <c r="AD455" s="404"/>
      <c r="AE455" s="404"/>
      <c r="AF455" s="404"/>
      <c r="AG455" s="404"/>
      <c r="AH455" s="404"/>
      <c r="AI455" s="404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</row>
    <row r="456" spans="1:60" ht="10.8" customHeight="1">
      <c r="A456" s="340"/>
      <c r="B456" s="784" t="s">
        <v>167</v>
      </c>
      <c r="C456" s="406">
        <v>60</v>
      </c>
      <c r="D456" s="407">
        <v>0.52500000000000002</v>
      </c>
      <c r="E456" s="176">
        <v>7.4999999999999997E-2</v>
      </c>
      <c r="F456" s="176">
        <v>1.5</v>
      </c>
      <c r="G456" s="140">
        <v>8.4749999999999996</v>
      </c>
      <c r="H456" s="154">
        <v>1</v>
      </c>
      <c r="I456" s="142" t="s">
        <v>118</v>
      </c>
      <c r="K456" s="132"/>
      <c r="L456" s="74"/>
      <c r="M456" s="73"/>
      <c r="N456" s="7"/>
      <c r="O456" s="719"/>
      <c r="P456" s="74"/>
      <c r="Q456" s="453"/>
      <c r="R456" s="16"/>
      <c r="U456" s="2"/>
      <c r="V456" s="404"/>
      <c r="W456" s="404"/>
      <c r="X456" s="117"/>
      <c r="Y456" s="404"/>
      <c r="Z456" s="782"/>
      <c r="AA456" s="404"/>
      <c r="AB456" s="404"/>
      <c r="AC456" s="404"/>
      <c r="AD456" s="404"/>
      <c r="AE456" s="404"/>
      <c r="AF456" s="404"/>
      <c r="AG456" s="404"/>
      <c r="AH456" s="404"/>
      <c r="AI456" s="404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</row>
    <row r="457" spans="1:60" ht="10.8" customHeight="1">
      <c r="A457" s="134" t="s">
        <v>40</v>
      </c>
      <c r="B457" s="402" t="s">
        <v>119</v>
      </c>
      <c r="C457" s="410">
        <v>200</v>
      </c>
      <c r="D457" s="411">
        <v>2.8460000000000001</v>
      </c>
      <c r="E457" s="152">
        <v>3.3740000000000001</v>
      </c>
      <c r="F457" s="449">
        <v>15.984</v>
      </c>
      <c r="G457" s="165">
        <v>105.68600000000001</v>
      </c>
      <c r="H457" s="154">
        <v>23</v>
      </c>
      <c r="I457" s="642" t="s">
        <v>120</v>
      </c>
      <c r="K457" s="72"/>
      <c r="L457" s="5"/>
      <c r="M457" s="94"/>
      <c r="N457" s="7"/>
      <c r="O457" s="132"/>
      <c r="P457" s="74"/>
      <c r="Q457" s="73"/>
      <c r="R457" s="16"/>
      <c r="U457" s="2"/>
      <c r="V457" s="2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</row>
    <row r="458" spans="1:60" ht="10.8" customHeight="1">
      <c r="A458" s="148" t="s">
        <v>228</v>
      </c>
      <c r="B458" s="402" t="s">
        <v>232</v>
      </c>
      <c r="C458" s="410">
        <v>200</v>
      </c>
      <c r="D458" s="163">
        <v>17.57</v>
      </c>
      <c r="E458" s="164">
        <v>21.9</v>
      </c>
      <c r="F458" s="164">
        <v>26.4</v>
      </c>
      <c r="G458" s="169">
        <v>372.98</v>
      </c>
      <c r="H458" s="360">
        <v>56</v>
      </c>
      <c r="I458" s="785" t="s">
        <v>233</v>
      </c>
      <c r="K458" s="72"/>
      <c r="L458" s="5"/>
      <c r="M458" s="94"/>
      <c r="N458" s="7"/>
      <c r="O458" s="72"/>
      <c r="P458" s="5"/>
      <c r="Q458" s="94"/>
      <c r="R458" s="16"/>
      <c r="U458" s="2"/>
      <c r="V458" s="2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</row>
    <row r="459" spans="1:60" ht="10.8" customHeight="1">
      <c r="A459" s="160" t="s">
        <v>46</v>
      </c>
      <c r="B459" s="443" t="s">
        <v>70</v>
      </c>
      <c r="C459" s="646">
        <v>200</v>
      </c>
      <c r="D459" s="266">
        <v>1</v>
      </c>
      <c r="E459" s="267">
        <v>0.2</v>
      </c>
      <c r="F459" s="267">
        <v>20.2</v>
      </c>
      <c r="G459" s="268">
        <v>86</v>
      </c>
      <c r="H459" s="469">
        <v>74</v>
      </c>
      <c r="I459" s="452" t="s">
        <v>71</v>
      </c>
      <c r="K459" s="724"/>
      <c r="L459" s="22"/>
      <c r="M459" s="73"/>
      <c r="N459" s="7"/>
      <c r="O459" s="72"/>
      <c r="P459" s="5"/>
      <c r="Q459" s="94"/>
      <c r="R459" s="16"/>
      <c r="U459" s="2"/>
      <c r="V459" s="2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</row>
    <row r="460" spans="1:60" ht="10.8" customHeight="1">
      <c r="A460" s="167" t="s">
        <v>231</v>
      </c>
      <c r="B460" s="443" t="s">
        <v>50</v>
      </c>
      <c r="C460" s="406">
        <v>55</v>
      </c>
      <c r="D460" s="163">
        <v>2.1179999999999999</v>
      </c>
      <c r="E460" s="164">
        <v>0.75700000000000001</v>
      </c>
      <c r="F460" s="152">
        <v>29.81</v>
      </c>
      <c r="G460" s="169">
        <v>134.52099999999999</v>
      </c>
      <c r="H460" s="154">
        <v>9</v>
      </c>
      <c r="I460" s="142" t="s">
        <v>51</v>
      </c>
      <c r="K460" s="25"/>
      <c r="L460" s="25"/>
      <c r="M460" s="25"/>
      <c r="N460" s="7"/>
      <c r="O460" s="724"/>
      <c r="P460" s="22"/>
      <c r="Q460" s="73"/>
      <c r="R460" s="16"/>
      <c r="U460" s="2"/>
      <c r="V460" s="2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</row>
    <row r="461" spans="1:60" ht="10.8" customHeight="1">
      <c r="A461" s="340"/>
      <c r="B461" s="680" t="s">
        <v>52</v>
      </c>
      <c r="C461" s="319">
        <v>30</v>
      </c>
      <c r="D461" s="163">
        <v>1.6950000000000001</v>
      </c>
      <c r="E461" s="152">
        <v>0.45</v>
      </c>
      <c r="F461" s="152">
        <v>12.56</v>
      </c>
      <c r="G461" s="169">
        <v>61.07</v>
      </c>
      <c r="H461" s="277">
        <v>10</v>
      </c>
      <c r="I461" s="142" t="s">
        <v>51</v>
      </c>
      <c r="N461" s="7"/>
      <c r="O461" s="7"/>
      <c r="P461" s="16"/>
      <c r="Q461" s="16"/>
      <c r="R461" s="16"/>
      <c r="U461" s="2"/>
      <c r="V461" s="2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</row>
    <row r="462" spans="1:60" ht="10.8" customHeight="1" thickBot="1">
      <c r="A462" s="181"/>
      <c r="B462" s="708" t="s">
        <v>53</v>
      </c>
      <c r="C462" s="183">
        <v>110</v>
      </c>
      <c r="D462" s="184">
        <v>0.44</v>
      </c>
      <c r="E462" s="185">
        <v>0.44</v>
      </c>
      <c r="F462" s="185">
        <v>10.78</v>
      </c>
      <c r="G462" s="186">
        <v>51.7</v>
      </c>
      <c r="H462" s="187">
        <v>75</v>
      </c>
      <c r="I462" s="188" t="s">
        <v>54</v>
      </c>
      <c r="K462" s="509"/>
      <c r="L462" s="510"/>
      <c r="M462" s="509"/>
      <c r="N462" s="25"/>
      <c r="O462" s="25"/>
      <c r="P462" s="16"/>
      <c r="Q462" s="16"/>
      <c r="R462" s="16"/>
      <c r="U462" s="2"/>
      <c r="V462" s="2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</row>
    <row r="463" spans="1:60" ht="10.8" customHeight="1">
      <c r="A463" s="715" t="s">
        <v>72</v>
      </c>
      <c r="B463" s="280"/>
      <c r="C463" s="786">
        <f>SUM(C456:C462)</f>
        <v>855</v>
      </c>
      <c r="D463" s="282">
        <f>SUM(D456:D462)</f>
        <v>26.193999999999999</v>
      </c>
      <c r="E463" s="191">
        <f>SUM(E456:E462)</f>
        <v>27.196000000000002</v>
      </c>
      <c r="F463" s="283">
        <f>SUM(F456:F462)</f>
        <v>117.23400000000001</v>
      </c>
      <c r="G463" s="284">
        <f>SUM(G456:G462)</f>
        <v>820.43200000000013</v>
      </c>
      <c r="H463" s="285" t="s">
        <v>56</v>
      </c>
      <c r="I463" s="195" t="s">
        <v>57</v>
      </c>
      <c r="K463" s="509"/>
      <c r="L463" s="510"/>
      <c r="M463" s="509"/>
      <c r="N463" s="7"/>
      <c r="O463" s="7"/>
      <c r="U463" s="2"/>
      <c r="V463" s="2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</row>
    <row r="464" spans="1:60" ht="10.8" customHeight="1">
      <c r="A464" s="287"/>
      <c r="B464" s="197" t="s">
        <v>58</v>
      </c>
      <c r="C464" s="735">
        <v>0.35</v>
      </c>
      <c r="D464" s="199">
        <v>26.95</v>
      </c>
      <c r="E464" s="200">
        <v>27.65</v>
      </c>
      <c r="F464" s="201">
        <v>117.25</v>
      </c>
      <c r="G464" s="202">
        <v>822.5</v>
      </c>
      <c r="H464" s="289">
        <f>G464-G463</f>
        <v>2.0679999999998699</v>
      </c>
      <c r="I464" s="204" t="s">
        <v>59</v>
      </c>
      <c r="K464" s="509"/>
      <c r="L464" s="510"/>
      <c r="M464" s="509"/>
      <c r="N464" s="7"/>
      <c r="O464" s="7"/>
      <c r="U464" s="2"/>
      <c r="V464" s="2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</row>
    <row r="465" spans="1:60" ht="10.8" customHeight="1" thickBot="1">
      <c r="A465" s="205"/>
      <c r="B465" s="290" t="s">
        <v>60</v>
      </c>
      <c r="C465" s="657"/>
      <c r="D465" s="787">
        <v>-0.98</v>
      </c>
      <c r="E465" s="164">
        <v>-0.56999999999999995</v>
      </c>
      <c r="F465" s="164">
        <v>0</v>
      </c>
      <c r="G465" s="164">
        <v>-0.09</v>
      </c>
      <c r="H465" s="651"/>
      <c r="I465" s="212"/>
      <c r="K465" s="25"/>
      <c r="L465" s="511"/>
      <c r="M465" s="25"/>
      <c r="N465" s="7"/>
      <c r="O465" s="7"/>
      <c r="U465" s="2"/>
      <c r="V465" s="2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</row>
    <row r="466" spans="1:60" ht="10.8" customHeight="1">
      <c r="A466" s="736" t="s">
        <v>234</v>
      </c>
      <c r="B466" s="280" t="s">
        <v>74</v>
      </c>
      <c r="C466" s="297"/>
      <c r="D466" s="437">
        <f>D452+D463</f>
        <v>48.793999999999997</v>
      </c>
      <c r="E466" s="438">
        <f>E452+E463</f>
        <v>42.817999999999998</v>
      </c>
      <c r="F466" s="438">
        <f>F452+F463</f>
        <v>204.113</v>
      </c>
      <c r="G466" s="439">
        <f>G452+G463</f>
        <v>1412.9300000000003</v>
      </c>
      <c r="H466" s="194" t="s">
        <v>56</v>
      </c>
      <c r="I466" s="195" t="s">
        <v>57</v>
      </c>
      <c r="K466" s="509"/>
      <c r="L466" s="510"/>
      <c r="M466" s="509"/>
      <c r="N466" s="7"/>
      <c r="O466" s="7"/>
      <c r="U466" s="2"/>
      <c r="V466" s="2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</row>
    <row r="467" spans="1:60" ht="10.8" customHeight="1">
      <c r="A467" s="302"/>
      <c r="B467" s="303" t="s">
        <v>58</v>
      </c>
      <c r="C467" s="304">
        <v>0.6</v>
      </c>
      <c r="D467" s="305">
        <v>46.2</v>
      </c>
      <c r="E467" s="306">
        <v>47.4</v>
      </c>
      <c r="F467" s="307">
        <v>201</v>
      </c>
      <c r="G467" s="308">
        <v>1410</v>
      </c>
      <c r="H467" s="650">
        <f>G467-G466</f>
        <v>-2.930000000000291</v>
      </c>
      <c r="I467" s="204" t="s">
        <v>59</v>
      </c>
      <c r="N467" s="7"/>
      <c r="O467" s="7"/>
      <c r="U467" s="2"/>
      <c r="V467" s="2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</row>
    <row r="468" spans="1:60" ht="10.8" customHeight="1" thickBot="1">
      <c r="A468" s="205"/>
      <c r="B468" s="290" t="s">
        <v>60</v>
      </c>
      <c r="C468" s="207"/>
      <c r="D468" s="208">
        <v>3.37</v>
      </c>
      <c r="E468" s="209">
        <v>-5.8</v>
      </c>
      <c r="F468" s="209">
        <v>0.93</v>
      </c>
      <c r="G468" s="210">
        <v>0.12</v>
      </c>
      <c r="H468" s="651"/>
      <c r="I468" s="212"/>
      <c r="N468" s="7"/>
      <c r="O468" s="7"/>
      <c r="U468" s="2"/>
      <c r="V468" s="2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</row>
    <row r="469" spans="1:60" ht="10.8" customHeight="1" thickBot="1">
      <c r="N469" s="7"/>
      <c r="O469" s="7"/>
      <c r="U469" s="2"/>
      <c r="V469" s="2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</row>
    <row r="470" spans="1:60" ht="10.8" customHeight="1" thickBot="1">
      <c r="A470" s="87" t="s">
        <v>18</v>
      </c>
      <c r="B470" s="88"/>
      <c r="C470" s="89" t="s">
        <v>19</v>
      </c>
      <c r="D470" s="90" t="s">
        <v>20</v>
      </c>
      <c r="E470" s="90"/>
      <c r="F470" s="90"/>
      <c r="G470" s="91" t="s">
        <v>21</v>
      </c>
      <c r="H470" s="92" t="s">
        <v>22</v>
      </c>
      <c r="I470" s="93" t="s">
        <v>23</v>
      </c>
      <c r="N470" s="7"/>
      <c r="O470" s="7"/>
      <c r="U470" s="2"/>
      <c r="V470" s="2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</row>
    <row r="471" spans="1:60" ht="10.8" customHeight="1">
      <c r="A471" s="100" t="s">
        <v>24</v>
      </c>
      <c r="B471" s="101" t="s">
        <v>25</v>
      </c>
      <c r="C471" s="102" t="s">
        <v>26</v>
      </c>
      <c r="D471" s="103" t="s">
        <v>27</v>
      </c>
      <c r="E471" s="103" t="s">
        <v>28</v>
      </c>
      <c r="F471" s="103" t="s">
        <v>29</v>
      </c>
      <c r="G471" s="104" t="s">
        <v>30</v>
      </c>
      <c r="H471" s="105" t="s">
        <v>31</v>
      </c>
      <c r="I471" s="106" t="s">
        <v>32</v>
      </c>
      <c r="N471" s="7"/>
      <c r="O471" s="7"/>
      <c r="U471" s="2"/>
      <c r="V471" s="2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</row>
    <row r="472" spans="1:60" ht="10.8" customHeight="1" thickBot="1">
      <c r="A472" s="108"/>
      <c r="B472" s="109"/>
      <c r="C472" s="110"/>
      <c r="D472" s="111" t="s">
        <v>33</v>
      </c>
      <c r="E472" s="111" t="s">
        <v>34</v>
      </c>
      <c r="F472" s="111" t="s">
        <v>35</v>
      </c>
      <c r="G472" s="112" t="s">
        <v>36</v>
      </c>
      <c r="H472" s="113" t="s">
        <v>37</v>
      </c>
      <c r="I472" s="114" t="s">
        <v>38</v>
      </c>
      <c r="N472" s="293"/>
      <c r="O472" s="7"/>
      <c r="U472" s="2"/>
      <c r="V472" s="2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</row>
    <row r="473" spans="1:60" ht="10.8" customHeight="1">
      <c r="A473" s="88"/>
      <c r="B473" s="124" t="s">
        <v>39</v>
      </c>
      <c r="C473" s="788"/>
      <c r="D473" s="126"/>
      <c r="E473" s="127"/>
      <c r="F473" s="127"/>
      <c r="G473" s="399"/>
      <c r="H473" s="129"/>
      <c r="I473" s="130"/>
      <c r="N473" s="388"/>
      <c r="O473" s="7"/>
      <c r="U473" s="2"/>
      <c r="V473" s="2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</row>
    <row r="474" spans="1:60" ht="10.8" customHeight="1">
      <c r="A474" s="134" t="s">
        <v>40</v>
      </c>
      <c r="B474" s="161" t="s">
        <v>235</v>
      </c>
      <c r="C474" s="229">
        <v>200</v>
      </c>
      <c r="D474" s="163">
        <v>10.112</v>
      </c>
      <c r="E474" s="164">
        <v>9.8960000000000008</v>
      </c>
      <c r="F474" s="164">
        <v>29.779</v>
      </c>
      <c r="G474" s="169">
        <v>248.62799999999999</v>
      </c>
      <c r="H474" s="226">
        <v>26</v>
      </c>
      <c r="I474" s="269" t="s">
        <v>236</v>
      </c>
      <c r="N474" s="7"/>
      <c r="O474" s="7"/>
      <c r="U474" s="2"/>
      <c r="V474" s="2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</row>
    <row r="475" spans="1:60" ht="10.8" customHeight="1">
      <c r="A475" s="148" t="s">
        <v>228</v>
      </c>
      <c r="B475" s="351" t="s">
        <v>99</v>
      </c>
      <c r="C475" s="789">
        <v>40</v>
      </c>
      <c r="D475" s="411">
        <v>5.08</v>
      </c>
      <c r="E475" s="152">
        <v>4.5999999999999996</v>
      </c>
      <c r="F475" s="152">
        <v>0.28000000000000003</v>
      </c>
      <c r="G475" s="169">
        <v>62.84</v>
      </c>
      <c r="H475" s="154">
        <v>64</v>
      </c>
      <c r="I475" s="166" t="s">
        <v>100</v>
      </c>
      <c r="N475" s="7"/>
      <c r="O475" s="7"/>
      <c r="U475" s="2"/>
      <c r="V475" s="2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</row>
    <row r="476" spans="1:60" ht="10.8" customHeight="1">
      <c r="A476" s="160" t="s">
        <v>46</v>
      </c>
      <c r="B476" s="161" t="s">
        <v>47</v>
      </c>
      <c r="C476" s="789">
        <v>200</v>
      </c>
      <c r="D476" s="163">
        <v>0.2</v>
      </c>
      <c r="E476" s="164">
        <v>0</v>
      </c>
      <c r="F476" s="164">
        <v>9.2430000000000003</v>
      </c>
      <c r="G476" s="165">
        <v>37.686</v>
      </c>
      <c r="H476" s="154">
        <v>66</v>
      </c>
      <c r="I476" s="142" t="s">
        <v>48</v>
      </c>
      <c r="N476" s="7"/>
      <c r="O476" s="7"/>
      <c r="U476" s="2"/>
      <c r="V476" s="2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</row>
    <row r="477" spans="1:60" ht="10.8" customHeight="1">
      <c r="A477" s="167" t="s">
        <v>237</v>
      </c>
      <c r="B477" s="790" t="s">
        <v>131</v>
      </c>
      <c r="C477" s="356">
        <v>20</v>
      </c>
      <c r="D477" s="320">
        <v>0.80700000000000005</v>
      </c>
      <c r="E477" s="267">
        <v>4.2270000000000003</v>
      </c>
      <c r="F477" s="138">
        <v>8.4930000000000003</v>
      </c>
      <c r="G477" s="177">
        <v>71.25</v>
      </c>
      <c r="H477" s="692">
        <v>11</v>
      </c>
      <c r="I477" s="647" t="s">
        <v>51</v>
      </c>
      <c r="N477" s="7"/>
      <c r="O477" s="7"/>
      <c r="U477" s="2"/>
      <c r="V477" s="2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</row>
    <row r="478" spans="1:60" ht="10.8" customHeight="1">
      <c r="A478" s="340"/>
      <c r="B478" s="161" t="s">
        <v>50</v>
      </c>
      <c r="C478" s="276">
        <v>50</v>
      </c>
      <c r="D478" s="163">
        <v>1.925</v>
      </c>
      <c r="E478" s="164">
        <v>0.68799999999999994</v>
      </c>
      <c r="F478" s="152">
        <v>27.1</v>
      </c>
      <c r="G478" s="169">
        <v>122.292</v>
      </c>
      <c r="H478" s="154">
        <v>9</v>
      </c>
      <c r="I478" s="166" t="s">
        <v>51</v>
      </c>
      <c r="N478" s="7"/>
      <c r="O478" s="7"/>
      <c r="U478" s="2"/>
      <c r="V478" s="2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</row>
    <row r="479" spans="1:60" ht="10.8" customHeight="1" thickBot="1">
      <c r="A479" s="181"/>
      <c r="B479" s="670" t="s">
        <v>52</v>
      </c>
      <c r="C479" s="791">
        <v>20</v>
      </c>
      <c r="D479" s="320">
        <v>1.1299999999999999</v>
      </c>
      <c r="E479" s="267">
        <v>0.3</v>
      </c>
      <c r="F479" s="267">
        <v>8.3729999999999993</v>
      </c>
      <c r="G479" s="177">
        <v>40.712000000000003</v>
      </c>
      <c r="H479" s="187">
        <v>10</v>
      </c>
      <c r="I479" s="648" t="s">
        <v>51</v>
      </c>
      <c r="N479" s="7"/>
      <c r="O479" s="7"/>
      <c r="U479" s="2"/>
      <c r="V479" s="2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</row>
    <row r="480" spans="1:60" ht="10.8" customHeight="1">
      <c r="A480" s="189" t="s">
        <v>55</v>
      </c>
      <c r="C480" s="41">
        <f>SUM(C474:C479)</f>
        <v>530</v>
      </c>
      <c r="D480" s="190">
        <f>SUM(D474:D479)</f>
        <v>19.253999999999998</v>
      </c>
      <c r="E480" s="191">
        <f>SUM(E474:E479)</f>
        <v>19.710999999999999</v>
      </c>
      <c r="F480" s="192">
        <f>SUM(F474:F479)</f>
        <v>83.268000000000015</v>
      </c>
      <c r="G480" s="193">
        <f>SUM(G474:G479)</f>
        <v>583.4079999999999</v>
      </c>
      <c r="H480" s="285" t="s">
        <v>56</v>
      </c>
      <c r="I480" s="195" t="s">
        <v>57</v>
      </c>
      <c r="N480" s="7"/>
      <c r="O480" s="7"/>
      <c r="U480" s="2"/>
      <c r="V480" s="2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</row>
    <row r="481" spans="1:60" ht="10.8" customHeight="1">
      <c r="A481" s="196"/>
      <c r="B481" s="197" t="s">
        <v>58</v>
      </c>
      <c r="C481" s="198">
        <v>0.25</v>
      </c>
      <c r="D481" s="305">
        <v>19.25</v>
      </c>
      <c r="E481" s="306">
        <v>19.75</v>
      </c>
      <c r="F481" s="307">
        <v>83.75</v>
      </c>
      <c r="G481" s="308">
        <v>587.5</v>
      </c>
      <c r="H481" s="289">
        <f>G481-G480</f>
        <v>4.0920000000000982</v>
      </c>
      <c r="I481" s="204" t="s">
        <v>59</v>
      </c>
      <c r="U481" s="2"/>
      <c r="V481" s="2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</row>
    <row r="482" spans="1:60" ht="10.8" customHeight="1" thickBot="1">
      <c r="A482" s="205"/>
      <c r="B482" s="206" t="s">
        <v>60</v>
      </c>
      <c r="C482" s="207"/>
      <c r="D482" s="345">
        <v>0.01</v>
      </c>
      <c r="E482" s="346">
        <v>-0.05</v>
      </c>
      <c r="F482" s="346">
        <v>-0.14000000000000001</v>
      </c>
      <c r="G482" s="347">
        <v>-0.17</v>
      </c>
      <c r="H482" s="292"/>
      <c r="I482" s="212"/>
      <c r="N482" s="7"/>
      <c r="O482" s="7"/>
      <c r="U482" s="2"/>
      <c r="V482" s="2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</row>
    <row r="483" spans="1:60" ht="10.8" customHeight="1">
      <c r="A483" s="88"/>
      <c r="B483" s="418" t="s">
        <v>61</v>
      </c>
      <c r="C483" s="88"/>
      <c r="D483" s="25"/>
      <c r="E483" s="220"/>
      <c r="F483" s="220"/>
      <c r="G483" s="220"/>
      <c r="H483" s="222"/>
      <c r="I483" s="222"/>
      <c r="N483" s="7"/>
      <c r="O483" s="7"/>
      <c r="U483" s="2"/>
      <c r="V483" s="2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</row>
    <row r="484" spans="1:60" ht="10.8" customHeight="1">
      <c r="A484" s="134" t="s">
        <v>40</v>
      </c>
      <c r="B484" s="792" t="s">
        <v>62</v>
      </c>
      <c r="C484" s="406">
        <v>60</v>
      </c>
      <c r="D484" s="163">
        <v>0.7</v>
      </c>
      <c r="E484" s="164">
        <v>0.1</v>
      </c>
      <c r="F484" s="164">
        <v>2.2999999999999998</v>
      </c>
      <c r="G484" s="169">
        <v>12.8</v>
      </c>
      <c r="H484" s="154">
        <v>2</v>
      </c>
      <c r="I484" s="166" t="s">
        <v>63</v>
      </c>
      <c r="N484" s="7"/>
      <c r="O484" s="7"/>
      <c r="U484" s="2"/>
      <c r="V484" s="2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</row>
    <row r="485" spans="1:60" ht="10.8" customHeight="1">
      <c r="A485" s="148" t="s">
        <v>228</v>
      </c>
      <c r="B485" s="421" t="s">
        <v>238</v>
      </c>
      <c r="C485" s="410">
        <v>200</v>
      </c>
      <c r="D485" s="321">
        <v>2.8460000000000001</v>
      </c>
      <c r="E485" s="267">
        <v>4.0919999999999996</v>
      </c>
      <c r="F485" s="321">
        <v>8.33</v>
      </c>
      <c r="G485" s="169">
        <v>81.531999999999996</v>
      </c>
      <c r="H485" s="502">
        <v>14</v>
      </c>
      <c r="I485" s="785" t="s">
        <v>239</v>
      </c>
      <c r="N485" s="7"/>
      <c r="O485" s="7"/>
      <c r="U485" s="2"/>
      <c r="V485" s="2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</row>
    <row r="486" spans="1:60" ht="10.8" customHeight="1">
      <c r="A486" s="160" t="s">
        <v>46</v>
      </c>
      <c r="B486" s="493" t="s">
        <v>140</v>
      </c>
      <c r="C486" s="136">
        <v>180</v>
      </c>
      <c r="D486" s="503">
        <v>3.68</v>
      </c>
      <c r="E486" s="152">
        <v>5.76</v>
      </c>
      <c r="F486" s="504">
        <v>24.5</v>
      </c>
      <c r="G486" s="505">
        <v>164.67</v>
      </c>
      <c r="H486" s="430">
        <v>40</v>
      </c>
      <c r="I486" s="361" t="s">
        <v>141</v>
      </c>
      <c r="N486" s="7"/>
      <c r="O486" s="7"/>
      <c r="U486" s="2"/>
      <c r="V486" s="2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</row>
    <row r="487" spans="1:60" ht="10.8" customHeight="1">
      <c r="A487" s="167" t="s">
        <v>237</v>
      </c>
      <c r="B487" s="402" t="s">
        <v>240</v>
      </c>
      <c r="C487" s="410">
        <v>100</v>
      </c>
      <c r="D487" s="403">
        <v>14.911</v>
      </c>
      <c r="E487" s="429">
        <v>16.056999999999999</v>
      </c>
      <c r="F487" s="429">
        <v>4.1180000000000003</v>
      </c>
      <c r="G487" s="169">
        <v>220.62899999999999</v>
      </c>
      <c r="H487" s="793">
        <v>61</v>
      </c>
      <c r="I487" s="269" t="s">
        <v>241</v>
      </c>
      <c r="N487" s="7"/>
      <c r="O487" s="7"/>
      <c r="U487" s="2"/>
      <c r="V487" s="2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</row>
    <row r="488" spans="1:60" ht="10.8" customHeight="1">
      <c r="A488" s="340"/>
      <c r="B488" s="402" t="s">
        <v>186</v>
      </c>
      <c r="C488" s="646">
        <v>200</v>
      </c>
      <c r="D488" s="320">
        <v>0.40699999999999997</v>
      </c>
      <c r="E488" s="267">
        <v>0.02</v>
      </c>
      <c r="F488" s="267">
        <v>27.588999999999999</v>
      </c>
      <c r="G488" s="177">
        <v>112.16200000000001</v>
      </c>
      <c r="H488" s="430">
        <v>73</v>
      </c>
      <c r="I488" s="230" t="s">
        <v>187</v>
      </c>
      <c r="N488" s="7"/>
      <c r="O488" s="7"/>
      <c r="U488" s="2"/>
      <c r="V488" s="2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</row>
    <row r="489" spans="1:60" ht="10.8" customHeight="1">
      <c r="A489" s="340"/>
      <c r="B489" s="443" t="s">
        <v>50</v>
      </c>
      <c r="C489" s="334">
        <v>50</v>
      </c>
      <c r="D489" s="163">
        <v>1.925</v>
      </c>
      <c r="E489" s="164">
        <v>0.68799999999999994</v>
      </c>
      <c r="F489" s="152">
        <v>27.1</v>
      </c>
      <c r="G489" s="169">
        <v>122.292</v>
      </c>
      <c r="H489" s="154">
        <v>9</v>
      </c>
      <c r="I489" s="166" t="s">
        <v>51</v>
      </c>
      <c r="N489" s="7"/>
      <c r="O489" s="7"/>
      <c r="U489" s="2"/>
      <c r="V489" s="2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</row>
    <row r="490" spans="1:60" ht="10.8" customHeight="1">
      <c r="A490" s="340"/>
      <c r="B490" s="680" t="s">
        <v>52</v>
      </c>
      <c r="C490" s="319">
        <v>30</v>
      </c>
      <c r="D490" s="163">
        <v>1.6950000000000001</v>
      </c>
      <c r="E490" s="152">
        <v>0.45</v>
      </c>
      <c r="F490" s="152">
        <v>12.56</v>
      </c>
      <c r="G490" s="169">
        <v>61.07</v>
      </c>
      <c r="H490" s="154">
        <v>10</v>
      </c>
      <c r="I490" s="254" t="s">
        <v>51</v>
      </c>
      <c r="N490" s="7"/>
      <c r="O490" s="7"/>
      <c r="U490" s="2"/>
      <c r="V490" s="2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</row>
    <row r="491" spans="1:60" ht="10.8" customHeight="1" thickBot="1">
      <c r="A491" s="181"/>
      <c r="B491" s="708" t="s">
        <v>53</v>
      </c>
      <c r="C491" s="460">
        <v>110</v>
      </c>
      <c r="D491" s="184">
        <v>0.44</v>
      </c>
      <c r="E491" s="185">
        <v>0.44</v>
      </c>
      <c r="F491" s="185">
        <v>10.78</v>
      </c>
      <c r="G491" s="186">
        <v>51.7</v>
      </c>
      <c r="H491" s="187">
        <v>75</v>
      </c>
      <c r="I491" s="188" t="s">
        <v>54</v>
      </c>
      <c r="L491" s="511"/>
      <c r="M491" s="512"/>
      <c r="N491" s="7"/>
      <c r="O491" s="7"/>
      <c r="U491" s="2"/>
      <c r="V491" s="2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</row>
    <row r="492" spans="1:60" ht="10.8" customHeight="1">
      <c r="A492" s="715" t="s">
        <v>72</v>
      </c>
      <c r="B492" s="280"/>
      <c r="C492" s="794">
        <f>SUM(C484:C491)</f>
        <v>930</v>
      </c>
      <c r="D492" s="282">
        <f>SUM(D484:D491)</f>
        <v>26.604000000000003</v>
      </c>
      <c r="E492" s="191">
        <f>SUM(E484:E491)</f>
        <v>27.606999999999996</v>
      </c>
      <c r="F492" s="283">
        <f>SUM(F484:F491)</f>
        <v>117.27699999999999</v>
      </c>
      <c r="G492" s="193">
        <f>SUM(G484:G491)</f>
        <v>826.85500000000013</v>
      </c>
      <c r="H492" s="285" t="s">
        <v>56</v>
      </c>
      <c r="I492" s="195" t="s">
        <v>57</v>
      </c>
      <c r="K492" s="625"/>
      <c r="L492" s="626"/>
      <c r="M492" s="625"/>
      <c r="N492" s="7"/>
      <c r="O492" s="7"/>
      <c r="U492" s="2"/>
      <c r="V492" s="2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</row>
    <row r="493" spans="1:60" ht="10.8" customHeight="1">
      <c r="A493" s="287"/>
      <c r="B493" s="197" t="s">
        <v>58</v>
      </c>
      <c r="C493" s="795">
        <v>0.35</v>
      </c>
      <c r="D493" s="199">
        <v>26.95</v>
      </c>
      <c r="E493" s="200">
        <v>27.65</v>
      </c>
      <c r="F493" s="201">
        <v>117.25</v>
      </c>
      <c r="G493" s="202">
        <v>822.5</v>
      </c>
      <c r="H493" s="650">
        <f>G493-G492</f>
        <v>-4.3550000000001319</v>
      </c>
      <c r="I493" s="204" t="s">
        <v>59</v>
      </c>
      <c r="K493" s="509"/>
      <c r="L493" s="510"/>
      <c r="M493" s="509"/>
      <c r="N493" s="7"/>
      <c r="O493" s="7"/>
      <c r="U493" s="2"/>
      <c r="V493" s="2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</row>
    <row r="494" spans="1:60" ht="10.8" customHeight="1" thickBot="1">
      <c r="A494" s="205"/>
      <c r="B494" s="290" t="s">
        <v>60</v>
      </c>
      <c r="C494" s="207"/>
      <c r="D494" s="208">
        <v>0.45</v>
      </c>
      <c r="E494" s="209">
        <v>-0.05</v>
      </c>
      <c r="F494" s="209">
        <v>0.01</v>
      </c>
      <c r="G494" s="210">
        <v>0.19</v>
      </c>
      <c r="H494" s="651"/>
      <c r="I494" s="212"/>
      <c r="K494" s="509"/>
      <c r="L494" s="133"/>
      <c r="M494" s="509"/>
      <c r="N494" s="7"/>
      <c r="O494" s="7"/>
      <c r="P494" s="16"/>
      <c r="Q494" s="16"/>
      <c r="R494" s="16"/>
      <c r="S494" s="16"/>
      <c r="U494" s="2"/>
      <c r="V494" s="2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</row>
    <row r="495" spans="1:60" ht="10.8" customHeight="1">
      <c r="A495" s="736" t="s">
        <v>242</v>
      </c>
      <c r="B495" s="280" t="s">
        <v>74</v>
      </c>
      <c r="C495" s="297"/>
      <c r="D495" s="796">
        <f>D492+D480</f>
        <v>45.858000000000004</v>
      </c>
      <c r="E495" s="797">
        <f>E492+E480</f>
        <v>47.317999999999998</v>
      </c>
      <c r="F495" s="797">
        <f>F492+F480</f>
        <v>200.54500000000002</v>
      </c>
      <c r="G495" s="798">
        <f>G492+G480</f>
        <v>1410.2629999999999</v>
      </c>
      <c r="H495" s="285" t="s">
        <v>56</v>
      </c>
      <c r="I495" s="195" t="s">
        <v>57</v>
      </c>
      <c r="K495" s="3"/>
      <c r="L495" s="3"/>
      <c r="M495" s="799"/>
      <c r="N495" s="7"/>
      <c r="O495" s="7"/>
      <c r="P495" s="16"/>
      <c r="Q495" s="16"/>
      <c r="R495" s="16"/>
      <c r="S495" s="16"/>
      <c r="U495" s="2"/>
      <c r="V495" s="2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</row>
    <row r="496" spans="1:60" ht="10.8" customHeight="1">
      <c r="A496" s="302"/>
      <c r="B496" s="303" t="s">
        <v>58</v>
      </c>
      <c r="C496" s="304">
        <v>0.6</v>
      </c>
      <c r="D496" s="305">
        <v>46.2</v>
      </c>
      <c r="E496" s="306">
        <v>47.4</v>
      </c>
      <c r="F496" s="307">
        <v>201</v>
      </c>
      <c r="G496" s="308">
        <v>1410</v>
      </c>
      <c r="H496" s="289">
        <f>G496-G495</f>
        <v>-0.26299999999991996</v>
      </c>
      <c r="I496" s="204" t="s">
        <v>59</v>
      </c>
      <c r="K496" s="72"/>
      <c r="L496" s="5"/>
      <c r="M496" s="84"/>
      <c r="N496" s="7"/>
      <c r="O496" s="7"/>
      <c r="P496" s="16"/>
      <c r="Q496" s="16"/>
      <c r="R496" s="16"/>
      <c r="S496" s="16"/>
      <c r="U496" s="2"/>
      <c r="V496" s="2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</row>
    <row r="497" spans="1:60" ht="10.8" customHeight="1" thickBot="1">
      <c r="A497" s="205"/>
      <c r="B497" s="290" t="s">
        <v>60</v>
      </c>
      <c r="C497" s="207"/>
      <c r="D497" s="208">
        <v>-0.44</v>
      </c>
      <c r="E497" s="209">
        <v>-0.1</v>
      </c>
      <c r="F497" s="209">
        <v>-0.14000000000000001</v>
      </c>
      <c r="G497" s="210">
        <v>0.01</v>
      </c>
      <c r="H497" s="292"/>
      <c r="I497" s="212"/>
      <c r="K497" s="72"/>
      <c r="L497" s="510"/>
      <c r="M497" s="84"/>
      <c r="N497" s="293"/>
      <c r="O497" s="7"/>
      <c r="P497" s="16"/>
      <c r="Q497" s="16"/>
      <c r="R497" s="16"/>
      <c r="S497" s="16"/>
      <c r="U497" s="2"/>
      <c r="V497" s="2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</row>
    <row r="498" spans="1:60" ht="10.8" customHeight="1">
      <c r="A498" s="16"/>
      <c r="B498" s="375"/>
      <c r="C498" s="156"/>
      <c r="D498" s="231"/>
      <c r="E498" s="231"/>
      <c r="F498" s="231"/>
      <c r="G498" s="231"/>
      <c r="H498" s="25"/>
      <c r="I498" s="25"/>
      <c r="K498" s="72"/>
      <c r="L498" s="510"/>
      <c r="M498" s="84"/>
      <c r="N498" s="293"/>
      <c r="O498" s="7"/>
      <c r="P498" s="16"/>
      <c r="Q498" s="16"/>
      <c r="R498" s="16"/>
      <c r="S498" s="16"/>
      <c r="U498" s="2"/>
      <c r="V498" s="2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</row>
    <row r="499" spans="1:60" ht="10.8" customHeight="1">
      <c r="A499" s="16"/>
      <c r="B499" s="375"/>
      <c r="C499" s="156"/>
      <c r="D499" s="231"/>
      <c r="E499" s="231"/>
      <c r="F499" s="231"/>
      <c r="G499" s="231"/>
      <c r="H499" s="25"/>
      <c r="I499" s="25"/>
      <c r="K499" s="72"/>
      <c r="L499" s="510"/>
      <c r="M499" s="84"/>
      <c r="N499" s="293"/>
      <c r="O499" s="7"/>
      <c r="P499" s="16"/>
      <c r="Q499" s="16"/>
      <c r="R499" s="16"/>
      <c r="S499" s="16"/>
      <c r="U499" s="2"/>
      <c r="V499" s="2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</row>
    <row r="500" spans="1:60" ht="10.8" customHeight="1">
      <c r="A500" s="16"/>
      <c r="B500" s="375"/>
      <c r="C500" s="156"/>
      <c r="D500" s="231"/>
      <c r="E500" s="231"/>
      <c r="F500" s="231"/>
      <c r="G500" s="231"/>
      <c r="H500" s="25"/>
      <c r="I500" s="25"/>
      <c r="K500" s="72"/>
      <c r="L500" s="510"/>
      <c r="M500" s="84"/>
      <c r="N500" s="293"/>
      <c r="O500" s="7"/>
      <c r="P500" s="16"/>
      <c r="Q500" s="16"/>
      <c r="R500" s="16"/>
      <c r="S500" s="16"/>
      <c r="U500" s="2"/>
      <c r="V500" s="2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</row>
    <row r="501" spans="1:60" ht="10.8" customHeight="1">
      <c r="A501" s="16"/>
      <c r="B501" s="375"/>
      <c r="C501" s="156"/>
      <c r="D501" s="231"/>
      <c r="E501" s="231"/>
      <c r="F501" s="231"/>
      <c r="G501" s="231"/>
      <c r="H501" s="25"/>
      <c r="I501" s="25"/>
      <c r="K501" s="72"/>
      <c r="L501" s="510"/>
      <c r="M501" s="84"/>
      <c r="N501" s="293"/>
      <c r="O501" s="7"/>
      <c r="P501" s="16"/>
      <c r="Q501" s="16"/>
      <c r="R501" s="16"/>
      <c r="S501" s="16"/>
      <c r="U501" s="2"/>
      <c r="V501" s="2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</row>
    <row r="502" spans="1:60" ht="10.8" customHeight="1">
      <c r="A502" s="16"/>
      <c r="B502" s="375"/>
      <c r="C502" s="156"/>
      <c r="D502" s="231"/>
      <c r="E502" s="231"/>
      <c r="F502" s="231"/>
      <c r="G502" s="231"/>
      <c r="H502" s="25"/>
      <c r="I502" s="25"/>
      <c r="K502" s="72"/>
      <c r="L502" s="510"/>
      <c r="M502" s="84"/>
      <c r="N502" s="293"/>
      <c r="O502" s="7"/>
      <c r="P502" s="16"/>
      <c r="Q502" s="16"/>
      <c r="R502" s="16"/>
      <c r="S502" s="16"/>
      <c r="U502" s="2"/>
      <c r="V502" s="2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</row>
    <row r="503" spans="1:60" ht="10.8" customHeight="1">
      <c r="A503" s="16"/>
      <c r="B503" s="375"/>
      <c r="C503" s="156"/>
      <c r="D503" s="231"/>
      <c r="E503" s="231"/>
      <c r="F503" s="231"/>
      <c r="G503" s="231"/>
      <c r="H503" s="25"/>
      <c r="I503" s="25"/>
      <c r="K503" s="72"/>
      <c r="L503" s="510"/>
      <c r="M503" s="84"/>
      <c r="N503" s="293"/>
      <c r="O503" s="7"/>
      <c r="P503" s="16"/>
      <c r="Q503" s="16"/>
      <c r="R503" s="16"/>
      <c r="S503" s="16"/>
      <c r="U503" s="2"/>
      <c r="V503" s="2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</row>
    <row r="504" spans="1:60" ht="10.8" customHeight="1">
      <c r="A504" s="16"/>
      <c r="B504" s="375"/>
      <c r="C504" s="156"/>
      <c r="D504" s="231"/>
      <c r="E504" s="231"/>
      <c r="F504" s="231"/>
      <c r="G504" s="231"/>
      <c r="H504" s="25"/>
      <c r="I504" s="25"/>
      <c r="K504" s="72"/>
      <c r="L504" s="510"/>
      <c r="M504" s="84"/>
      <c r="N504" s="293"/>
      <c r="O504" s="7"/>
      <c r="P504" s="16"/>
      <c r="Q504" s="16"/>
      <c r="R504" s="16"/>
      <c r="S504" s="16"/>
      <c r="U504" s="2"/>
      <c r="V504" s="2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</row>
    <row r="505" spans="1:60" ht="10.8" customHeight="1">
      <c r="A505" s="16"/>
      <c r="B505" s="375"/>
      <c r="C505" s="156"/>
      <c r="D505" s="231"/>
      <c r="E505" s="231"/>
      <c r="F505" s="231"/>
      <c r="G505" s="231"/>
      <c r="H505" s="25"/>
      <c r="I505" s="25"/>
      <c r="K505" s="72"/>
      <c r="L505" s="510"/>
      <c r="M505" s="84"/>
      <c r="N505" s="293"/>
      <c r="O505" s="7"/>
      <c r="P505" s="16"/>
      <c r="Q505" s="16"/>
      <c r="R505" s="16"/>
      <c r="S505" s="16"/>
      <c r="U505" s="2"/>
      <c r="V505" s="2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</row>
    <row r="506" spans="1:60" ht="10.8" customHeight="1">
      <c r="A506" s="43"/>
      <c r="B506" s="43"/>
      <c r="C506" s="41"/>
      <c r="D506" s="80"/>
      <c r="E506" s="80"/>
      <c r="F506" s="80"/>
      <c r="G506" s="80"/>
      <c r="H506" s="80"/>
      <c r="I506" s="800"/>
      <c r="N506" s="388"/>
      <c r="O506" s="7"/>
      <c r="U506" s="2"/>
      <c r="V506" s="2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</row>
    <row r="507" spans="1:60" ht="17.399999999999999" customHeight="1">
      <c r="A507" s="381"/>
      <c r="B507" s="381"/>
      <c r="C507" s="382" t="s">
        <v>13</v>
      </c>
      <c r="D507" s="381"/>
      <c r="E507" s="381"/>
      <c r="F507" s="383"/>
      <c r="G507" s="381"/>
      <c r="H507" s="381"/>
      <c r="I507" s="381"/>
      <c r="N507" s="7"/>
      <c r="O507" s="7"/>
      <c r="U507" s="2"/>
      <c r="V507" s="2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</row>
    <row r="508" spans="1:60" ht="17.399999999999999" customHeight="1">
      <c r="A508" s="849" t="s">
        <v>14</v>
      </c>
      <c r="B508" s="849"/>
      <c r="C508" s="849"/>
      <c r="D508" s="849"/>
      <c r="E508" s="849"/>
      <c r="F508" s="849"/>
      <c r="G508" s="849"/>
      <c r="H508" s="849"/>
      <c r="I508" s="849"/>
      <c r="J508" s="849"/>
      <c r="N508" s="7"/>
      <c r="O508" s="7"/>
      <c r="U508" s="2"/>
      <c r="V508" s="2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</row>
    <row r="509" spans="1:60" ht="17.399999999999999" customHeight="1" thickBot="1">
      <c r="A509" s="82" t="s">
        <v>15</v>
      </c>
      <c r="B509" s="36"/>
      <c r="C509" s="80" t="s">
        <v>225</v>
      </c>
      <c r="D509"/>
      <c r="F509" s="79" t="s">
        <v>17</v>
      </c>
      <c r="G509" s="386"/>
      <c r="H509" s="82"/>
      <c r="I509" s="82"/>
      <c r="N509" s="7"/>
      <c r="O509" s="7"/>
      <c r="U509" s="2"/>
      <c r="V509" s="2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</row>
    <row r="510" spans="1:60" ht="10.8" customHeight="1" thickBot="1">
      <c r="A510" s="87" t="s">
        <v>18</v>
      </c>
      <c r="B510" s="88"/>
      <c r="C510" s="89" t="s">
        <v>19</v>
      </c>
      <c r="D510" s="90" t="s">
        <v>20</v>
      </c>
      <c r="E510" s="90"/>
      <c r="F510" s="90"/>
      <c r="G510" s="91" t="s">
        <v>21</v>
      </c>
      <c r="H510" s="92" t="s">
        <v>22</v>
      </c>
      <c r="I510" s="93" t="s">
        <v>23</v>
      </c>
      <c r="N510" s="7"/>
      <c r="O510" s="7"/>
      <c r="U510" s="2"/>
      <c r="V510" s="2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</row>
    <row r="511" spans="1:60" ht="10.8" customHeight="1">
      <c r="A511" s="100" t="s">
        <v>24</v>
      </c>
      <c r="B511" s="101" t="s">
        <v>25</v>
      </c>
      <c r="C511" s="102" t="s">
        <v>26</v>
      </c>
      <c r="D511" s="103" t="s">
        <v>27</v>
      </c>
      <c r="E511" s="103" t="s">
        <v>28</v>
      </c>
      <c r="F511" s="103" t="s">
        <v>29</v>
      </c>
      <c r="G511" s="104" t="s">
        <v>30</v>
      </c>
      <c r="H511" s="105" t="s">
        <v>31</v>
      </c>
      <c r="I511" s="106" t="s">
        <v>32</v>
      </c>
      <c r="N511" s="7"/>
      <c r="O511" s="7"/>
      <c r="U511" s="2"/>
      <c r="V511" s="2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</row>
    <row r="512" spans="1:60" ht="10.8" customHeight="1" thickBot="1">
      <c r="A512" s="108"/>
      <c r="B512" s="109"/>
      <c r="C512" s="110"/>
      <c r="D512" s="111" t="s">
        <v>33</v>
      </c>
      <c r="E512" s="111" t="s">
        <v>34</v>
      </c>
      <c r="F512" s="111" t="s">
        <v>35</v>
      </c>
      <c r="G512" s="112" t="s">
        <v>36</v>
      </c>
      <c r="H512" s="113" t="s">
        <v>37</v>
      </c>
      <c r="I512" s="114" t="s">
        <v>38</v>
      </c>
      <c r="N512" s="7"/>
      <c r="O512" s="7"/>
      <c r="U512" s="2"/>
      <c r="V512" s="2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</row>
    <row r="513" spans="1:60" ht="10.8" customHeight="1">
      <c r="A513" s="88"/>
      <c r="B513" s="398" t="s">
        <v>39</v>
      </c>
      <c r="C513" s="125"/>
      <c r="D513" s="441"/>
      <c r="E513" s="127"/>
      <c r="F513" s="127"/>
      <c r="G513" s="442"/>
      <c r="H513" s="129"/>
      <c r="I513" s="130"/>
      <c r="N513" s="7"/>
      <c r="O513" s="7"/>
      <c r="U513" s="2"/>
      <c r="V513" s="2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</row>
    <row r="514" spans="1:60" ht="10.8" customHeight="1">
      <c r="A514" s="134" t="s">
        <v>40</v>
      </c>
      <c r="B514" s="801" t="s">
        <v>243</v>
      </c>
      <c r="C514" s="460" t="s">
        <v>244</v>
      </c>
      <c r="D514" s="320">
        <v>14.74</v>
      </c>
      <c r="E514" s="321">
        <v>15.79</v>
      </c>
      <c r="F514" s="267">
        <v>48.67</v>
      </c>
      <c r="G514" s="322">
        <v>370.81</v>
      </c>
      <c r="H514" s="323">
        <v>62</v>
      </c>
      <c r="I514" s="663" t="s">
        <v>77</v>
      </c>
      <c r="N514" s="7"/>
      <c r="O514" s="7"/>
      <c r="U514" s="2"/>
      <c r="V514" s="2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</row>
    <row r="515" spans="1:60" ht="10.8" customHeight="1">
      <c r="A515" s="148" t="s">
        <v>228</v>
      </c>
      <c r="B515" s="463" t="s">
        <v>78</v>
      </c>
      <c r="C515" s="802"/>
      <c r="D515" s="326"/>
      <c r="E515" s="327"/>
      <c r="F515" s="328"/>
      <c r="G515" s="329"/>
      <c r="H515" s="330"/>
      <c r="I515" s="665"/>
      <c r="N515" s="7"/>
      <c r="O515" s="7"/>
      <c r="U515" s="2"/>
      <c r="V515" s="2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</row>
    <row r="516" spans="1:60" ht="10.8" customHeight="1">
      <c r="A516" s="160" t="s">
        <v>46</v>
      </c>
      <c r="B516" s="405" t="s">
        <v>245</v>
      </c>
      <c r="C516" s="482">
        <v>10</v>
      </c>
      <c r="D516" s="411">
        <v>0.08</v>
      </c>
      <c r="E516" s="152">
        <v>7.25</v>
      </c>
      <c r="F516" s="449">
        <v>0.13</v>
      </c>
      <c r="G516" s="169">
        <v>66.09</v>
      </c>
      <c r="H516" s="226">
        <v>8</v>
      </c>
      <c r="I516" s="780" t="s">
        <v>246</v>
      </c>
      <c r="N516" s="7"/>
      <c r="O516" s="7"/>
      <c r="U516" s="2"/>
      <c r="V516" s="2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</row>
    <row r="517" spans="1:60" ht="10.8" customHeight="1">
      <c r="A517" s="167" t="s">
        <v>247</v>
      </c>
      <c r="B517" s="405" t="s">
        <v>130</v>
      </c>
      <c r="C517" s="803">
        <v>200</v>
      </c>
      <c r="D517" s="163">
        <v>0.2</v>
      </c>
      <c r="E517" s="164">
        <v>0</v>
      </c>
      <c r="F517" s="164">
        <v>9.2430000000000003</v>
      </c>
      <c r="G517" s="165">
        <v>37.686</v>
      </c>
      <c r="H517" s="154">
        <v>66</v>
      </c>
      <c r="I517" s="142" t="s">
        <v>48</v>
      </c>
      <c r="N517" s="7"/>
      <c r="O517" s="7"/>
      <c r="U517" s="2"/>
      <c r="V517" s="2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</row>
    <row r="518" spans="1:60" ht="10.8" customHeight="1">
      <c r="A518" s="167"/>
      <c r="B518" s="405" t="s">
        <v>50</v>
      </c>
      <c r="C518" s="478">
        <v>25</v>
      </c>
      <c r="D518" s="163">
        <v>0.96299999999999997</v>
      </c>
      <c r="E518" s="164">
        <v>0.34399999999999997</v>
      </c>
      <c r="F518" s="152">
        <v>13.55</v>
      </c>
      <c r="G518" s="169">
        <v>61.146000000000001</v>
      </c>
      <c r="H518" s="226">
        <v>9</v>
      </c>
      <c r="I518" s="166" t="s">
        <v>51</v>
      </c>
      <c r="N518" s="7"/>
      <c r="O518" s="7"/>
      <c r="U518" s="2"/>
      <c r="V518" s="2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</row>
    <row r="519" spans="1:60" ht="10.8" customHeight="1" thickBot="1">
      <c r="A519" s="181"/>
      <c r="B519" s="670" t="s">
        <v>248</v>
      </c>
      <c r="C519" s="183">
        <v>110</v>
      </c>
      <c r="D519" s="184">
        <v>0.44</v>
      </c>
      <c r="E519" s="185">
        <v>0.44</v>
      </c>
      <c r="F519" s="185">
        <v>10.78</v>
      </c>
      <c r="G519" s="186">
        <v>51.7</v>
      </c>
      <c r="H519" s="187">
        <v>75</v>
      </c>
      <c r="I519" s="188" t="s">
        <v>54</v>
      </c>
      <c r="N519" s="7"/>
      <c r="O519" s="7"/>
      <c r="U519" s="2"/>
      <c r="V519" s="2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</row>
    <row r="520" spans="1:60" ht="10.8" customHeight="1">
      <c r="A520" s="189" t="s">
        <v>55</v>
      </c>
      <c r="C520" s="804">
        <f>C516+C517+C518+C519+160+10</f>
        <v>515</v>
      </c>
      <c r="D520" s="190">
        <f>SUM(D514:D519)</f>
        <v>16.422999999999998</v>
      </c>
      <c r="E520" s="191">
        <f>SUM(E514:E519)</f>
        <v>23.824000000000002</v>
      </c>
      <c r="F520" s="192">
        <f>SUM(F514:F519)</f>
        <v>82.373000000000005</v>
      </c>
      <c r="G520" s="193">
        <f>SUM(G514:G519)</f>
        <v>587.43200000000002</v>
      </c>
      <c r="H520" s="194" t="s">
        <v>56</v>
      </c>
      <c r="I520" s="195" t="s">
        <v>57</v>
      </c>
      <c r="N520" s="7"/>
      <c r="O520" s="7"/>
      <c r="U520" s="2"/>
      <c r="V520" s="2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</row>
    <row r="521" spans="1:60" ht="10.8" customHeight="1">
      <c r="A521" s="196"/>
      <c r="B521" s="197" t="s">
        <v>58</v>
      </c>
      <c r="C521" s="198">
        <v>0.25</v>
      </c>
      <c r="D521" s="305">
        <v>19.25</v>
      </c>
      <c r="E521" s="306">
        <v>19.75</v>
      </c>
      <c r="F521" s="307">
        <v>83.75</v>
      </c>
      <c r="G521" s="308">
        <v>587.5</v>
      </c>
      <c r="H521" s="650">
        <f>G521-G520</f>
        <v>6.7999999999983629E-2</v>
      </c>
      <c r="I521" s="204" t="s">
        <v>59</v>
      </c>
      <c r="N521" s="7"/>
      <c r="O521" s="7"/>
      <c r="U521" s="2"/>
      <c r="V521" s="2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</row>
    <row r="522" spans="1:60" ht="10.8" customHeight="1" thickBot="1">
      <c r="A522" s="205"/>
      <c r="B522" s="206" t="s">
        <v>60</v>
      </c>
      <c r="C522" s="207"/>
      <c r="D522" s="345">
        <v>-3.67</v>
      </c>
      <c r="E522" s="346">
        <v>5.16</v>
      </c>
      <c r="F522" s="346">
        <v>-0.41</v>
      </c>
      <c r="G522" s="347">
        <v>0</v>
      </c>
      <c r="H522" s="651"/>
      <c r="I522" s="212"/>
      <c r="N522" s="7"/>
      <c r="O522" s="7"/>
      <c r="U522" s="2"/>
      <c r="V522" s="2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</row>
    <row r="523" spans="1:60" ht="10.8" customHeight="1">
      <c r="A523" s="340"/>
      <c r="B523" s="418" t="s">
        <v>61</v>
      </c>
      <c r="C523" s="88"/>
      <c r="D523" s="25"/>
      <c r="E523" s="220"/>
      <c r="F523" s="220"/>
      <c r="G523" s="220"/>
      <c r="H523" s="222"/>
      <c r="I523" s="350"/>
      <c r="N523" s="7"/>
      <c r="O523" s="7"/>
      <c r="U523" s="2"/>
      <c r="V523" s="2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</row>
    <row r="524" spans="1:60" ht="10.8" customHeight="1">
      <c r="A524" s="340"/>
      <c r="B524" s="784" t="s">
        <v>167</v>
      </c>
      <c r="C524" s="406">
        <v>60</v>
      </c>
      <c r="D524" s="407">
        <v>0.52500000000000002</v>
      </c>
      <c r="E524" s="176">
        <v>7.4999999999999997E-2</v>
      </c>
      <c r="F524" s="176">
        <v>1.5</v>
      </c>
      <c r="G524" s="140">
        <v>8.4749999999999996</v>
      </c>
      <c r="H524" s="154">
        <v>1</v>
      </c>
      <c r="I524" s="142" t="s">
        <v>118</v>
      </c>
      <c r="N524" s="7"/>
      <c r="U524" s="2"/>
      <c r="V524" s="2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</row>
    <row r="525" spans="1:60" ht="10.8" customHeight="1">
      <c r="A525" s="134" t="s">
        <v>40</v>
      </c>
      <c r="B525" s="679" t="s">
        <v>64</v>
      </c>
      <c r="C525" s="334">
        <v>200</v>
      </c>
      <c r="D525" s="163">
        <v>1.6</v>
      </c>
      <c r="E525" s="164">
        <v>3.62</v>
      </c>
      <c r="F525" s="164">
        <v>16.059999999999999</v>
      </c>
      <c r="G525" s="169">
        <v>103.22</v>
      </c>
      <c r="H525" s="226">
        <v>19</v>
      </c>
      <c r="I525" s="230" t="s">
        <v>65</v>
      </c>
      <c r="N525" s="7"/>
      <c r="O525" s="7"/>
      <c r="U525" s="2"/>
      <c r="V525" s="2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</row>
    <row r="526" spans="1:60" ht="10.8" customHeight="1">
      <c r="A526" s="148" t="s">
        <v>228</v>
      </c>
      <c r="B526" s="402" t="s">
        <v>249</v>
      </c>
      <c r="C526" s="478">
        <v>200</v>
      </c>
      <c r="D526" s="403">
        <v>19.68</v>
      </c>
      <c r="E526" s="164">
        <v>22.564</v>
      </c>
      <c r="F526" s="164">
        <v>29.268000000000001</v>
      </c>
      <c r="G526" s="169">
        <v>398.86799999999999</v>
      </c>
      <c r="H526" s="360">
        <v>48</v>
      </c>
      <c r="I526" s="142" t="s">
        <v>250</v>
      </c>
      <c r="N526" s="7"/>
      <c r="O526" s="7"/>
      <c r="U526" s="2"/>
      <c r="V526" s="2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</row>
    <row r="527" spans="1:60" ht="10.8" customHeight="1">
      <c r="A527" s="160" t="s">
        <v>46</v>
      </c>
      <c r="B527" s="173" t="s">
        <v>126</v>
      </c>
      <c r="C527" s="229">
        <v>200</v>
      </c>
      <c r="D527" s="411">
        <v>1</v>
      </c>
      <c r="E527" s="152">
        <v>0</v>
      </c>
      <c r="F527" s="152">
        <v>25.4</v>
      </c>
      <c r="G527" s="153">
        <v>105.6</v>
      </c>
      <c r="H527" s="469">
        <v>74</v>
      </c>
      <c r="I527" s="269" t="s">
        <v>110</v>
      </c>
      <c r="N527" s="7"/>
      <c r="O527" s="7"/>
      <c r="U527" s="2"/>
      <c r="V527" s="2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</row>
    <row r="528" spans="1:60" ht="10.8" customHeight="1">
      <c r="A528" s="167" t="s">
        <v>247</v>
      </c>
      <c r="B528" s="443" t="s">
        <v>50</v>
      </c>
      <c r="C528" s="334">
        <v>60</v>
      </c>
      <c r="D528" s="163">
        <v>2.31</v>
      </c>
      <c r="E528" s="164">
        <v>0.82</v>
      </c>
      <c r="F528" s="152">
        <v>32.520000000000003</v>
      </c>
      <c r="G528" s="169">
        <v>146.75</v>
      </c>
      <c r="H528" s="154">
        <v>9</v>
      </c>
      <c r="I528" s="166" t="s">
        <v>51</v>
      </c>
      <c r="N528" s="7"/>
      <c r="O528" s="7"/>
      <c r="U528" s="2"/>
      <c r="V528" s="2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</row>
    <row r="529" spans="1:60" ht="10.8" customHeight="1" thickBot="1">
      <c r="A529" s="340"/>
      <c r="B529" s="680" t="s">
        <v>52</v>
      </c>
      <c r="C529" s="508">
        <v>30</v>
      </c>
      <c r="D529" s="163">
        <v>1.6950000000000001</v>
      </c>
      <c r="E529" s="152">
        <v>0.45</v>
      </c>
      <c r="F529" s="152">
        <v>12.56</v>
      </c>
      <c r="G529" s="169">
        <v>61.07</v>
      </c>
      <c r="H529" s="154">
        <v>10</v>
      </c>
      <c r="I529" s="648" t="s">
        <v>51</v>
      </c>
      <c r="N529" s="7"/>
      <c r="O529" s="7"/>
      <c r="U529" s="2"/>
      <c r="V529" s="2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</row>
    <row r="530" spans="1:60" ht="10.8" customHeight="1">
      <c r="A530" s="189" t="s">
        <v>72</v>
      </c>
      <c r="B530" s="280"/>
      <c r="C530" s="281">
        <f>C524+C525+C527+C528+C529+50+150</f>
        <v>750</v>
      </c>
      <c r="D530" s="282">
        <f>SUM(D524:D529)</f>
        <v>26.81</v>
      </c>
      <c r="E530" s="191">
        <f>SUM(E524:E529)</f>
        <v>27.529</v>
      </c>
      <c r="F530" s="283">
        <f>SUM(F524:F529)</f>
        <v>117.30800000000002</v>
      </c>
      <c r="G530" s="193">
        <f>SUM(G524:G529)</f>
        <v>823.98300000000006</v>
      </c>
      <c r="H530" s="194" t="s">
        <v>56</v>
      </c>
      <c r="I530" s="195" t="s">
        <v>57</v>
      </c>
      <c r="K530" s="509"/>
      <c r="L530" s="510"/>
      <c r="M530" s="509"/>
      <c r="N530" s="7"/>
      <c r="O530" s="7"/>
      <c r="U530" s="2"/>
      <c r="V530" s="2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</row>
    <row r="531" spans="1:60" ht="10.8" customHeight="1">
      <c r="A531" s="196"/>
      <c r="B531" s="197" t="s">
        <v>58</v>
      </c>
      <c r="C531" s="198">
        <v>0.35</v>
      </c>
      <c r="D531" s="199">
        <v>26.95</v>
      </c>
      <c r="E531" s="200">
        <v>27.65</v>
      </c>
      <c r="F531" s="201">
        <v>117.25</v>
      </c>
      <c r="G531" s="202">
        <v>822.5</v>
      </c>
      <c r="H531" s="650">
        <f>G531-G530</f>
        <v>-1.4830000000000609</v>
      </c>
      <c r="I531" s="204" t="s">
        <v>59</v>
      </c>
      <c r="K531" s="509"/>
      <c r="L531" s="510"/>
      <c r="M531" s="509"/>
      <c r="N531" s="7"/>
      <c r="O531" s="7"/>
      <c r="U531" s="2"/>
      <c r="V531" s="2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</row>
    <row r="532" spans="1:60" ht="10.8" customHeight="1" thickBot="1">
      <c r="A532" s="205"/>
      <c r="B532" s="290" t="s">
        <v>60</v>
      </c>
      <c r="C532" s="207"/>
      <c r="D532" s="208">
        <v>-0.18</v>
      </c>
      <c r="E532" s="209">
        <v>-0.15</v>
      </c>
      <c r="F532" s="209">
        <v>0.02</v>
      </c>
      <c r="G532" s="210">
        <v>0.06</v>
      </c>
      <c r="H532" s="651"/>
      <c r="I532" s="212"/>
      <c r="K532" s="509"/>
      <c r="L532" s="510"/>
      <c r="M532" s="509"/>
      <c r="N532" s="7"/>
      <c r="O532" s="7"/>
      <c r="U532" s="2"/>
      <c r="V532" s="2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</row>
    <row r="533" spans="1:60" ht="10.8" customHeight="1" thickBot="1">
      <c r="K533" s="25"/>
      <c r="L533" s="511"/>
      <c r="M533" s="512"/>
      <c r="N533" s="293"/>
      <c r="O533" s="7"/>
      <c r="U533" s="2"/>
      <c r="V533" s="2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</row>
    <row r="534" spans="1:60" ht="10.8" customHeight="1">
      <c r="A534" s="736" t="s">
        <v>251</v>
      </c>
      <c r="B534" s="280" t="s">
        <v>74</v>
      </c>
      <c r="C534" s="297"/>
      <c r="D534" s="796">
        <f>D520+D530</f>
        <v>43.232999999999997</v>
      </c>
      <c r="E534" s="797">
        <f>E520+E530</f>
        <v>51.353000000000002</v>
      </c>
      <c r="F534" s="797">
        <f>F520+F530</f>
        <v>199.68100000000004</v>
      </c>
      <c r="G534" s="798">
        <f>G520+G530</f>
        <v>1411.415</v>
      </c>
      <c r="H534" s="194" t="s">
        <v>56</v>
      </c>
      <c r="I534" s="195" t="s">
        <v>57</v>
      </c>
      <c r="N534" s="388"/>
      <c r="O534" s="7"/>
      <c r="U534" s="2"/>
      <c r="V534" s="2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</row>
    <row r="535" spans="1:60" ht="10.8" customHeight="1">
      <c r="A535" s="302"/>
      <c r="B535" s="303" t="s">
        <v>58</v>
      </c>
      <c r="C535" s="304">
        <v>0.6</v>
      </c>
      <c r="D535" s="305">
        <v>46.2</v>
      </c>
      <c r="E535" s="306">
        <v>47.4</v>
      </c>
      <c r="F535" s="307">
        <v>201</v>
      </c>
      <c r="G535" s="308">
        <v>1410</v>
      </c>
      <c r="H535" s="650">
        <f>G535-G534</f>
        <v>-1.4149999999999636</v>
      </c>
      <c r="I535" s="204" t="s">
        <v>59</v>
      </c>
      <c r="N535" s="7"/>
      <c r="O535" s="7"/>
      <c r="U535" s="2"/>
      <c r="V535" s="2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</row>
    <row r="536" spans="1:60" ht="10.8" customHeight="1" thickBot="1">
      <c r="A536" s="205"/>
      <c r="B536" s="290" t="s">
        <v>60</v>
      </c>
      <c r="C536" s="207"/>
      <c r="D536" s="208">
        <v>-3.85</v>
      </c>
      <c r="E536" s="209">
        <v>5</v>
      </c>
      <c r="F536" s="209">
        <v>-0.39</v>
      </c>
      <c r="G536" s="210">
        <v>0.06</v>
      </c>
      <c r="H536" s="651"/>
      <c r="I536" s="212"/>
      <c r="N536" s="7"/>
      <c r="U536" s="2"/>
      <c r="V536" s="2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</row>
    <row r="537" spans="1:60" ht="10.8" customHeight="1" thickBot="1">
      <c r="N537" s="7"/>
      <c r="O537" s="7"/>
      <c r="U537" s="2"/>
      <c r="V537" s="2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</row>
    <row r="538" spans="1:60" ht="10.8" customHeight="1" thickBot="1">
      <c r="A538" s="87" t="s">
        <v>18</v>
      </c>
      <c r="B538" s="88"/>
      <c r="C538" s="89" t="s">
        <v>19</v>
      </c>
      <c r="D538" s="90" t="s">
        <v>20</v>
      </c>
      <c r="E538" s="90"/>
      <c r="F538" s="90"/>
      <c r="G538" s="91" t="s">
        <v>21</v>
      </c>
      <c r="H538" s="92" t="s">
        <v>22</v>
      </c>
      <c r="I538" s="93" t="s">
        <v>23</v>
      </c>
      <c r="N538" s="7"/>
      <c r="O538" s="7"/>
      <c r="U538" s="2"/>
      <c r="V538" s="2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</row>
    <row r="539" spans="1:60" ht="10.8" customHeight="1">
      <c r="A539" s="100" t="s">
        <v>24</v>
      </c>
      <c r="B539" s="101" t="s">
        <v>25</v>
      </c>
      <c r="C539" s="102" t="s">
        <v>26</v>
      </c>
      <c r="D539" s="103" t="s">
        <v>27</v>
      </c>
      <c r="E539" s="103" t="s">
        <v>28</v>
      </c>
      <c r="F539" s="103" t="s">
        <v>29</v>
      </c>
      <c r="G539" s="104" t="s">
        <v>30</v>
      </c>
      <c r="H539" s="105" t="s">
        <v>31</v>
      </c>
      <c r="I539" s="106" t="s">
        <v>32</v>
      </c>
      <c r="N539" s="7"/>
      <c r="O539" s="7"/>
      <c r="U539" s="2"/>
      <c r="V539" s="2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</row>
    <row r="540" spans="1:60" ht="10.8" customHeight="1" thickBot="1">
      <c r="A540" s="108"/>
      <c r="B540" s="109"/>
      <c r="C540" s="110"/>
      <c r="D540" s="111" t="s">
        <v>33</v>
      </c>
      <c r="E540" s="111" t="s">
        <v>34</v>
      </c>
      <c r="F540" s="111" t="s">
        <v>35</v>
      </c>
      <c r="G540" s="112" t="s">
        <v>36</v>
      </c>
      <c r="H540" s="113" t="s">
        <v>37</v>
      </c>
      <c r="I540" s="114" t="s">
        <v>38</v>
      </c>
      <c r="N540" s="7"/>
      <c r="O540" s="7"/>
      <c r="U540" s="2"/>
      <c r="V540" s="2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</row>
    <row r="541" spans="1:60" ht="10.8" customHeight="1">
      <c r="A541" s="88"/>
      <c r="B541" s="418" t="s">
        <v>39</v>
      </c>
      <c r="C541" s="125"/>
      <c r="D541" s="126"/>
      <c r="E541" s="127"/>
      <c r="F541" s="127"/>
      <c r="G541" s="399"/>
      <c r="H541" s="129"/>
      <c r="I541" s="130"/>
      <c r="N541" s="7"/>
      <c r="O541" s="7"/>
      <c r="U541" s="2"/>
      <c r="V541" s="2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</row>
    <row r="542" spans="1:60" ht="10.8" customHeight="1">
      <c r="A542" s="134" t="s">
        <v>40</v>
      </c>
      <c r="B542" s="443" t="s">
        <v>252</v>
      </c>
      <c r="C542" s="646">
        <v>200</v>
      </c>
      <c r="D542" s="163">
        <v>9.4469999999999992</v>
      </c>
      <c r="E542" s="164">
        <v>5.9880000000000004</v>
      </c>
      <c r="F542" s="164">
        <v>22.062999999999999</v>
      </c>
      <c r="G542" s="169">
        <v>179.93199999999999</v>
      </c>
      <c r="H542" s="154">
        <v>27</v>
      </c>
      <c r="I542" s="166" t="s">
        <v>236</v>
      </c>
      <c r="N542" s="7"/>
      <c r="O542" s="7"/>
      <c r="U542" s="2"/>
      <c r="V542" s="2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</row>
    <row r="543" spans="1:60" ht="10.8" customHeight="1">
      <c r="A543" s="148" t="s">
        <v>228</v>
      </c>
      <c r="B543" s="801" t="s">
        <v>131</v>
      </c>
      <c r="C543" s="805">
        <v>15</v>
      </c>
      <c r="D543" s="320">
        <v>0.60599999999999998</v>
      </c>
      <c r="E543" s="267">
        <v>3.1709999999999998</v>
      </c>
      <c r="F543" s="138">
        <v>6.3710000000000004</v>
      </c>
      <c r="G543" s="177">
        <v>53.438000000000002</v>
      </c>
      <c r="H543" s="692">
        <v>11</v>
      </c>
      <c r="I543" s="647" t="s">
        <v>51</v>
      </c>
      <c r="N543" s="7"/>
      <c r="O543" s="7"/>
      <c r="U543" s="2"/>
      <c r="V543" s="2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</row>
    <row r="544" spans="1:60" ht="10.8" customHeight="1">
      <c r="A544" s="160" t="s">
        <v>46</v>
      </c>
      <c r="B544" s="443" t="s">
        <v>47</v>
      </c>
      <c r="C544" s="410">
        <v>200</v>
      </c>
      <c r="D544" s="163">
        <v>0.2</v>
      </c>
      <c r="E544" s="164">
        <v>0</v>
      </c>
      <c r="F544" s="164">
        <v>9.2430000000000003</v>
      </c>
      <c r="G544" s="165">
        <v>37.686</v>
      </c>
      <c r="H544" s="154">
        <v>66</v>
      </c>
      <c r="I544" s="142" t="s">
        <v>48</v>
      </c>
      <c r="N544" s="7"/>
      <c r="O544" s="7"/>
      <c r="U544" s="2"/>
      <c r="V544" s="2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</row>
    <row r="545" spans="1:60" ht="10.8" customHeight="1">
      <c r="A545" s="167" t="s">
        <v>253</v>
      </c>
      <c r="B545" s="443" t="s">
        <v>254</v>
      </c>
      <c r="C545" s="410">
        <v>70</v>
      </c>
      <c r="D545" s="163">
        <v>7.819</v>
      </c>
      <c r="E545" s="164">
        <v>10.084</v>
      </c>
      <c r="F545" s="164">
        <v>29.51</v>
      </c>
      <c r="G545" s="169">
        <v>240.072</v>
      </c>
      <c r="H545" s="154">
        <v>65</v>
      </c>
      <c r="I545" s="785" t="s">
        <v>255</v>
      </c>
      <c r="N545" s="7"/>
      <c r="O545" s="7"/>
      <c r="U545" s="2"/>
      <c r="V545" s="2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</row>
    <row r="546" spans="1:60" ht="10.8" customHeight="1" thickBot="1">
      <c r="A546" s="181"/>
      <c r="B546" s="455" t="s">
        <v>50</v>
      </c>
      <c r="C546" s="508">
        <v>30</v>
      </c>
      <c r="D546" s="163">
        <v>1.155</v>
      </c>
      <c r="E546" s="164">
        <v>0.41299999999999998</v>
      </c>
      <c r="F546" s="152">
        <v>16.260000000000002</v>
      </c>
      <c r="G546" s="169">
        <v>73.376999999999995</v>
      </c>
      <c r="H546" s="806">
        <v>9</v>
      </c>
      <c r="I546" s="648" t="s">
        <v>51</v>
      </c>
      <c r="N546" s="7"/>
      <c r="O546" s="7"/>
      <c r="U546" s="2"/>
      <c r="V546" s="2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</row>
    <row r="547" spans="1:60" ht="10.8" customHeight="1">
      <c r="A547" s="189" t="s">
        <v>55</v>
      </c>
      <c r="C547" s="41">
        <f>SUM(C542:C546)</f>
        <v>515</v>
      </c>
      <c r="D547" s="190">
        <f>SUM(D542:D546)</f>
        <v>19.227</v>
      </c>
      <c r="E547" s="191">
        <f>SUM(E542:E546)</f>
        <v>19.656000000000002</v>
      </c>
      <c r="F547" s="192">
        <f>SUM(F542:F546)</f>
        <v>83.447000000000003</v>
      </c>
      <c r="G547" s="193">
        <f>SUM(G542:G546)</f>
        <v>584.505</v>
      </c>
      <c r="H547" s="194" t="s">
        <v>56</v>
      </c>
      <c r="I547" s="195" t="s">
        <v>57</v>
      </c>
      <c r="N547" s="7"/>
      <c r="O547" s="7"/>
      <c r="U547" s="2"/>
      <c r="V547" s="2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</row>
    <row r="548" spans="1:60" ht="10.8" customHeight="1">
      <c r="A548" s="196"/>
      <c r="B548" s="197" t="s">
        <v>58</v>
      </c>
      <c r="C548" s="198">
        <v>0.25</v>
      </c>
      <c r="D548" s="305">
        <v>19.25</v>
      </c>
      <c r="E548" s="306">
        <v>19.75</v>
      </c>
      <c r="F548" s="307">
        <v>83.75</v>
      </c>
      <c r="G548" s="308">
        <v>587.5</v>
      </c>
      <c r="H548" s="650">
        <f>G548-G547</f>
        <v>2.9950000000000045</v>
      </c>
      <c r="I548" s="204" t="s">
        <v>59</v>
      </c>
      <c r="N548" s="7"/>
      <c r="O548" s="7"/>
      <c r="U548" s="2"/>
      <c r="V548" s="2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</row>
    <row r="549" spans="1:60" ht="10.8" customHeight="1" thickBot="1">
      <c r="A549" s="205"/>
      <c r="B549" s="206" t="s">
        <v>60</v>
      </c>
      <c r="C549" s="207"/>
      <c r="D549" s="345">
        <v>-0.03</v>
      </c>
      <c r="E549" s="346">
        <v>-0.12</v>
      </c>
      <c r="F549" s="346">
        <v>-0.09</v>
      </c>
      <c r="G549" s="347">
        <v>-0.13</v>
      </c>
      <c r="H549" s="651"/>
      <c r="I549" s="212"/>
      <c r="N549" s="7"/>
      <c r="O549" s="7"/>
      <c r="U549" s="2"/>
      <c r="V549" s="2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</row>
    <row r="550" spans="1:60" ht="10.8" customHeight="1">
      <c r="A550" s="340"/>
      <c r="B550" s="313" t="s">
        <v>61</v>
      </c>
      <c r="C550" s="88"/>
      <c r="E550" s="220"/>
      <c r="F550" s="220"/>
      <c r="G550" s="220"/>
      <c r="H550" s="350"/>
      <c r="I550" s="350"/>
      <c r="N550" s="7"/>
      <c r="O550" s="7"/>
      <c r="U550" s="2"/>
      <c r="V550" s="2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</row>
    <row r="551" spans="1:60" ht="10.8" customHeight="1">
      <c r="A551" s="340"/>
      <c r="B551" s="807" t="s">
        <v>256</v>
      </c>
      <c r="C551" s="360">
        <v>60</v>
      </c>
      <c r="D551" s="808">
        <v>1.0249999999999999</v>
      </c>
      <c r="E551" s="732">
        <v>3.0030000000000001</v>
      </c>
      <c r="F551" s="732">
        <v>5.0750000000000002</v>
      </c>
      <c r="G551" s="140">
        <v>51.42</v>
      </c>
      <c r="H551" s="323">
        <v>6</v>
      </c>
      <c r="I551" s="433" t="s">
        <v>257</v>
      </c>
      <c r="N551" s="7"/>
      <c r="O551" s="7"/>
      <c r="U551" s="2"/>
      <c r="V551" s="2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</row>
    <row r="552" spans="1:60" ht="10.8" customHeight="1">
      <c r="A552" s="340"/>
      <c r="B552" s="809" t="s">
        <v>258</v>
      </c>
      <c r="C552" s="221"/>
      <c r="D552" s="28"/>
      <c r="E552" s="810"/>
      <c r="F552" s="810"/>
      <c r="G552" s="28"/>
      <c r="H552" s="221"/>
      <c r="I552" s="811"/>
      <c r="N552" s="7"/>
      <c r="O552" s="7"/>
      <c r="U552" s="2"/>
      <c r="V552" s="2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</row>
    <row r="553" spans="1:60" ht="10.8" customHeight="1">
      <c r="A553" s="134" t="s">
        <v>40</v>
      </c>
      <c r="B553" s="318" t="s">
        <v>259</v>
      </c>
      <c r="C553" s="360">
        <v>200</v>
      </c>
      <c r="D553" s="321">
        <v>1.756</v>
      </c>
      <c r="E553" s="267">
        <v>2.2240000000000002</v>
      </c>
      <c r="F553" s="267">
        <v>12.311999999999999</v>
      </c>
      <c r="G553" s="322">
        <v>76.287999999999997</v>
      </c>
      <c r="H553" s="323">
        <v>22</v>
      </c>
      <c r="I553" s="812" t="s">
        <v>260</v>
      </c>
      <c r="N553" s="7"/>
      <c r="O553" s="7"/>
      <c r="U553" s="2"/>
      <c r="V553" s="2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</row>
    <row r="554" spans="1:60" ht="10.8" customHeight="1">
      <c r="A554" s="148" t="s">
        <v>228</v>
      </c>
      <c r="B554" s="333" t="s">
        <v>261</v>
      </c>
      <c r="C554" s="364">
        <v>185</v>
      </c>
      <c r="D554" s="403">
        <v>19.25</v>
      </c>
      <c r="E554" s="164">
        <v>20.69</v>
      </c>
      <c r="F554" s="164">
        <v>21.213999999999999</v>
      </c>
      <c r="G554" s="165">
        <v>344.06599999999997</v>
      </c>
      <c r="H554" s="154">
        <v>49</v>
      </c>
      <c r="I554" s="142" t="s">
        <v>262</v>
      </c>
      <c r="N554" s="7"/>
      <c r="O554" s="7"/>
      <c r="U554" s="2"/>
      <c r="V554" s="2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</row>
    <row r="555" spans="1:60" ht="10.8" customHeight="1">
      <c r="A555" s="160" t="s">
        <v>46</v>
      </c>
      <c r="B555" s="333" t="s">
        <v>92</v>
      </c>
      <c r="C555" s="506">
        <v>200</v>
      </c>
      <c r="D555" s="151">
        <v>0.5</v>
      </c>
      <c r="E555" s="152">
        <v>0</v>
      </c>
      <c r="F555" s="152">
        <v>22.84</v>
      </c>
      <c r="G555" s="165">
        <v>91.885999999999996</v>
      </c>
      <c r="H555" s="226">
        <v>71</v>
      </c>
      <c r="I555" s="365" t="s">
        <v>93</v>
      </c>
      <c r="N555" s="7"/>
      <c r="O555" s="7"/>
      <c r="U555" s="2"/>
      <c r="V555" s="2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</row>
    <row r="556" spans="1:60" ht="10.8" customHeight="1">
      <c r="A556" s="167" t="s">
        <v>253</v>
      </c>
      <c r="B556" s="333" t="s">
        <v>50</v>
      </c>
      <c r="C556" s="334">
        <v>60</v>
      </c>
      <c r="D556" s="163">
        <v>2.31</v>
      </c>
      <c r="E556" s="164">
        <v>0.82</v>
      </c>
      <c r="F556" s="152">
        <v>32.520000000000003</v>
      </c>
      <c r="G556" s="169">
        <v>146.75</v>
      </c>
      <c r="H556" s="154">
        <v>9</v>
      </c>
      <c r="I556" s="166" t="s">
        <v>51</v>
      </c>
      <c r="N556" s="7"/>
      <c r="O556" s="7"/>
      <c r="U556" s="2"/>
      <c r="V556" s="2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</row>
    <row r="557" spans="1:60" ht="10.8" customHeight="1">
      <c r="A557" s="340"/>
      <c r="B557" s="333" t="s">
        <v>52</v>
      </c>
      <c r="C557" s="334">
        <v>30</v>
      </c>
      <c r="D557" s="163">
        <v>1.6950000000000001</v>
      </c>
      <c r="E557" s="152">
        <v>0.45</v>
      </c>
      <c r="F557" s="152">
        <v>12.56</v>
      </c>
      <c r="G557" s="169">
        <v>61.07</v>
      </c>
      <c r="H557" s="154">
        <v>10</v>
      </c>
      <c r="I557" s="166" t="s">
        <v>51</v>
      </c>
      <c r="N557" s="7"/>
      <c r="O557" s="7"/>
      <c r="U557" s="2"/>
      <c r="V557" s="2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</row>
    <row r="558" spans="1:60" ht="10.8" customHeight="1" thickBot="1">
      <c r="A558" s="340"/>
      <c r="B558" s="807" t="s">
        <v>82</v>
      </c>
      <c r="C558" s="460">
        <v>110</v>
      </c>
      <c r="D558" s="184">
        <v>0.44</v>
      </c>
      <c r="E558" s="185">
        <v>0.44</v>
      </c>
      <c r="F558" s="185">
        <v>10.78</v>
      </c>
      <c r="G558" s="186">
        <v>51.7</v>
      </c>
      <c r="H558" s="187">
        <v>75</v>
      </c>
      <c r="I558" s="188" t="s">
        <v>54</v>
      </c>
      <c r="K558" s="813"/>
      <c r="L558" s="74"/>
      <c r="M558" s="25"/>
      <c r="N558" s="293"/>
      <c r="O558" s="7"/>
      <c r="U558" s="2"/>
      <c r="V558" s="2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</row>
    <row r="559" spans="1:60" ht="10.8" customHeight="1">
      <c r="A559" s="484" t="s">
        <v>72</v>
      </c>
      <c r="B559" s="280"/>
      <c r="C559" s="814">
        <f>SUM(C551:C558)</f>
        <v>845</v>
      </c>
      <c r="D559" s="282">
        <f>SUM(D551:D558)</f>
        <v>26.975999999999999</v>
      </c>
      <c r="E559" s="191">
        <f>SUM(E551:E558)</f>
        <v>27.627000000000002</v>
      </c>
      <c r="F559" s="283">
        <f>SUM(F551:F558)</f>
        <v>117.30100000000002</v>
      </c>
      <c r="G559" s="193">
        <f>SUM(G551:G558)</f>
        <v>823.18000000000006</v>
      </c>
      <c r="H559" s="194" t="s">
        <v>56</v>
      </c>
      <c r="I559" s="195" t="s">
        <v>57</v>
      </c>
      <c r="K559" s="25"/>
      <c r="L559" s="5"/>
      <c r="M559" s="25"/>
      <c r="N559" s="388"/>
      <c r="U559" s="2"/>
      <c r="V559" s="2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</row>
    <row r="560" spans="1:60" ht="10.8" customHeight="1">
      <c r="A560" s="196"/>
      <c r="B560" s="197" t="s">
        <v>58</v>
      </c>
      <c r="C560" s="795">
        <v>0.35</v>
      </c>
      <c r="D560" s="199">
        <v>26.95</v>
      </c>
      <c r="E560" s="200">
        <v>27.65</v>
      </c>
      <c r="F560" s="201">
        <v>117.25</v>
      </c>
      <c r="G560" s="202">
        <v>822.5</v>
      </c>
      <c r="H560" s="650">
        <f>G560-G559</f>
        <v>-0.68000000000006366</v>
      </c>
      <c r="I560" s="204" t="s">
        <v>59</v>
      </c>
      <c r="K560" s="25"/>
      <c r="L560" s="22"/>
      <c r="M560" s="25"/>
      <c r="N560" s="7"/>
      <c r="O560" s="7"/>
      <c r="U560" s="2"/>
      <c r="V560" s="2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</row>
    <row r="561" spans="1:60" ht="10.8" customHeight="1" thickBot="1">
      <c r="A561" s="205"/>
      <c r="B561" s="290" t="s">
        <v>60</v>
      </c>
      <c r="C561" s="657"/>
      <c r="D561" s="208">
        <v>0.03</v>
      </c>
      <c r="E561" s="209">
        <v>-0.03</v>
      </c>
      <c r="F561" s="209">
        <v>0.02</v>
      </c>
      <c r="G561" s="210">
        <v>0.03</v>
      </c>
      <c r="H561" s="651"/>
      <c r="I561" s="212"/>
      <c r="K561" s="509"/>
      <c r="L561" s="510"/>
      <c r="M561" s="509"/>
      <c r="N561" s="7"/>
      <c r="O561" s="7"/>
      <c r="U561" s="2"/>
      <c r="V561" s="2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</row>
    <row r="562" spans="1:60" ht="10.8" customHeight="1" thickBot="1">
      <c r="K562" s="25"/>
      <c r="L562" s="25"/>
      <c r="M562" s="512"/>
      <c r="N562" s="7"/>
      <c r="O562" s="7"/>
      <c r="U562" s="2"/>
      <c r="V562" s="2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</row>
    <row r="563" spans="1:60" ht="10.8" customHeight="1">
      <c r="A563" s="736" t="s">
        <v>263</v>
      </c>
      <c r="B563" s="280" t="s">
        <v>74</v>
      </c>
      <c r="C563" s="297"/>
      <c r="D563" s="796">
        <f>D547+D559</f>
        <v>46.203000000000003</v>
      </c>
      <c r="E563" s="797">
        <f>E547+E559</f>
        <v>47.283000000000001</v>
      </c>
      <c r="F563" s="797">
        <f>F547+F559</f>
        <v>200.74800000000002</v>
      </c>
      <c r="G563" s="798">
        <f>G547+G559</f>
        <v>1407.6849999999999</v>
      </c>
      <c r="H563" s="194" t="s">
        <v>56</v>
      </c>
      <c r="I563" s="195" t="s">
        <v>57</v>
      </c>
      <c r="K563" s="25"/>
      <c r="L563" s="25"/>
      <c r="M563" s="25"/>
      <c r="N563" s="7"/>
      <c r="O563" s="7"/>
      <c r="U563" s="2"/>
      <c r="V563" s="2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</row>
    <row r="564" spans="1:60" ht="10.8" customHeight="1">
      <c r="A564" s="302"/>
      <c r="B564" s="303" t="s">
        <v>58</v>
      </c>
      <c r="C564" s="304">
        <v>0.6</v>
      </c>
      <c r="D564" s="305">
        <v>46.2</v>
      </c>
      <c r="E564" s="306">
        <v>47.4</v>
      </c>
      <c r="F564" s="307">
        <v>201</v>
      </c>
      <c r="G564" s="308">
        <v>1410</v>
      </c>
      <c r="H564" s="650">
        <f>G564-G563</f>
        <v>2.3150000000000546</v>
      </c>
      <c r="I564" s="204" t="s">
        <v>59</v>
      </c>
      <c r="N564" s="7"/>
      <c r="O564" s="7"/>
      <c r="U564" s="2"/>
      <c r="V564" s="2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</row>
    <row r="565" spans="1:60" ht="10.8" customHeight="1" thickBot="1">
      <c r="A565" s="205"/>
      <c r="B565" s="290" t="s">
        <v>60</v>
      </c>
      <c r="C565" s="207"/>
      <c r="D565" s="208">
        <v>0</v>
      </c>
      <c r="E565" s="209">
        <v>-0.15</v>
      </c>
      <c r="F565" s="209">
        <v>-0.08</v>
      </c>
      <c r="G565" s="210">
        <v>-0.1</v>
      </c>
      <c r="H565" s="651"/>
      <c r="I565" s="212"/>
      <c r="N565" s="7"/>
      <c r="O565" s="7"/>
      <c r="U565" s="2"/>
      <c r="V565" s="2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</row>
    <row r="566" spans="1:60" ht="10.8" customHeight="1">
      <c r="C566" s="14"/>
      <c r="D566"/>
      <c r="E566"/>
      <c r="F566" s="71"/>
      <c r="G566"/>
      <c r="H566"/>
      <c r="I566"/>
      <c r="N566" s="7"/>
      <c r="O566" s="7"/>
      <c r="U566" s="2"/>
      <c r="V566" s="2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</row>
    <row r="567" spans="1:60" ht="10.8" customHeight="1">
      <c r="C567" s="14"/>
      <c r="D567"/>
      <c r="E567"/>
      <c r="F567" s="71"/>
      <c r="G567"/>
      <c r="H567"/>
      <c r="I567"/>
      <c r="N567" s="7"/>
      <c r="O567" s="7"/>
      <c r="U567" s="2"/>
      <c r="V567" s="2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</row>
    <row r="568" spans="1:60" ht="10.8" customHeight="1">
      <c r="C568" s="14"/>
      <c r="D568"/>
      <c r="E568"/>
      <c r="F568" s="71"/>
      <c r="G568"/>
      <c r="H568"/>
      <c r="I568"/>
      <c r="N568" s="7"/>
      <c r="O568" s="7"/>
      <c r="U568" s="2"/>
      <c r="V568" s="2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</row>
    <row r="569" spans="1:60" ht="10.8" customHeight="1">
      <c r="A569" s="43"/>
      <c r="C569" s="43"/>
      <c r="D569"/>
      <c r="E569"/>
      <c r="G569" s="43"/>
      <c r="H569" s="36"/>
      <c r="I569" s="77"/>
      <c r="N569" s="7"/>
      <c r="O569" s="7"/>
      <c r="U569" s="2"/>
      <c r="V569" s="2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</row>
    <row r="570" spans="1:60" ht="10.8" customHeight="1">
      <c r="A570" s="43"/>
      <c r="C570" s="43"/>
      <c r="D570"/>
      <c r="E570"/>
      <c r="G570" s="43"/>
      <c r="H570" s="36"/>
      <c r="I570" s="77"/>
      <c r="N570" s="7"/>
      <c r="O570" s="7"/>
      <c r="U570" s="2"/>
      <c r="V570" s="2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</row>
    <row r="571" spans="1:60" ht="17.399999999999999" customHeight="1">
      <c r="A571" s="381"/>
      <c r="B571" s="381"/>
      <c r="C571" s="382" t="s">
        <v>13</v>
      </c>
      <c r="D571" s="381"/>
      <c r="E571" s="381"/>
      <c r="F571" s="383"/>
      <c r="G571" s="381"/>
      <c r="H571" s="381"/>
      <c r="I571" s="381"/>
      <c r="N571" s="7"/>
      <c r="O571" s="7"/>
      <c r="U571" s="2"/>
      <c r="V571" s="2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</row>
    <row r="572" spans="1:60" ht="17.399999999999999" customHeight="1">
      <c r="A572" s="849" t="s">
        <v>14</v>
      </c>
      <c r="B572" s="849"/>
      <c r="C572" s="849"/>
      <c r="D572" s="849"/>
      <c r="E572" s="849"/>
      <c r="F572" s="849"/>
      <c r="G572" s="849"/>
      <c r="H572" s="849"/>
      <c r="I572" s="849"/>
      <c r="J572" s="849"/>
      <c r="N572" s="7"/>
      <c r="O572" s="7"/>
      <c r="U572" s="2"/>
      <c r="V572" s="2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</row>
    <row r="573" spans="1:60" ht="17.399999999999999" customHeight="1" thickBot="1">
      <c r="A573" s="82" t="s">
        <v>15</v>
      </c>
      <c r="B573" s="36"/>
      <c r="C573" s="80" t="s">
        <v>225</v>
      </c>
      <c r="D573"/>
      <c r="F573" s="815" t="s">
        <v>17</v>
      </c>
      <c r="G573" s="386"/>
      <c r="H573" s="82"/>
      <c r="I573" s="82"/>
      <c r="K573" s="72"/>
      <c r="L573" s="5"/>
      <c r="M573" s="84"/>
      <c r="N573" s="7"/>
      <c r="O573" s="7"/>
      <c r="U573" s="2"/>
      <c r="V573" s="2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</row>
    <row r="574" spans="1:60" ht="10.8" customHeight="1" thickBot="1">
      <c r="A574" s="87" t="s">
        <v>18</v>
      </c>
      <c r="B574" s="88"/>
      <c r="C574" s="89" t="s">
        <v>19</v>
      </c>
      <c r="D574" s="90" t="s">
        <v>20</v>
      </c>
      <c r="E574" s="90"/>
      <c r="F574" s="90"/>
      <c r="G574" s="91" t="s">
        <v>21</v>
      </c>
      <c r="H574" s="92" t="s">
        <v>22</v>
      </c>
      <c r="I574" s="93" t="s">
        <v>23</v>
      </c>
      <c r="K574" s="72"/>
      <c r="L574" s="510"/>
      <c r="M574" s="84"/>
      <c r="N574" s="7"/>
      <c r="O574" s="7"/>
      <c r="U574" s="2"/>
      <c r="V574" s="2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</row>
    <row r="575" spans="1:60" ht="10.8" customHeight="1">
      <c r="A575" s="100" t="s">
        <v>24</v>
      </c>
      <c r="B575" s="101" t="s">
        <v>25</v>
      </c>
      <c r="C575" s="102" t="s">
        <v>26</v>
      </c>
      <c r="D575" s="103" t="s">
        <v>27</v>
      </c>
      <c r="E575" s="103" t="s">
        <v>28</v>
      </c>
      <c r="F575" s="103" t="s">
        <v>29</v>
      </c>
      <c r="G575" s="104" t="s">
        <v>30</v>
      </c>
      <c r="H575" s="105" t="s">
        <v>31</v>
      </c>
      <c r="I575" s="106" t="s">
        <v>32</v>
      </c>
      <c r="N575" s="7"/>
      <c r="O575" s="7"/>
      <c r="U575" s="2"/>
      <c r="V575" s="2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</row>
    <row r="576" spans="1:60" ht="10.8" customHeight="1" thickBot="1">
      <c r="A576" s="108"/>
      <c r="B576" s="109"/>
      <c r="C576" s="110"/>
      <c r="D576" s="111" t="s">
        <v>33</v>
      </c>
      <c r="E576" s="111" t="s">
        <v>34</v>
      </c>
      <c r="F576" s="111" t="s">
        <v>35</v>
      </c>
      <c r="G576" s="112" t="s">
        <v>36</v>
      </c>
      <c r="H576" s="113" t="s">
        <v>37</v>
      </c>
      <c r="I576" s="114" t="s">
        <v>38</v>
      </c>
      <c r="N576" s="7"/>
      <c r="O576" s="7"/>
      <c r="U576" s="2"/>
      <c r="V576" s="2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</row>
    <row r="577" spans="1:60" ht="10.8" customHeight="1">
      <c r="A577" s="88"/>
      <c r="B577" s="418" t="s">
        <v>39</v>
      </c>
      <c r="C577" s="125"/>
      <c r="D577" s="126"/>
      <c r="E577" s="127"/>
      <c r="F577" s="127"/>
      <c r="G577" s="399"/>
      <c r="H577" s="129"/>
      <c r="I577" s="130"/>
      <c r="N577" s="7"/>
      <c r="O577" s="7"/>
      <c r="U577" s="2"/>
      <c r="V577" s="2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</row>
    <row r="578" spans="1:60" ht="10.8" customHeight="1">
      <c r="A578" s="134" t="s">
        <v>40</v>
      </c>
      <c r="B578" s="696" t="s">
        <v>264</v>
      </c>
      <c r="C578" s="816">
        <v>200</v>
      </c>
      <c r="D578" s="163">
        <v>10.077</v>
      </c>
      <c r="E578" s="164">
        <v>6.3659999999999997</v>
      </c>
      <c r="F578" s="164">
        <v>31.806000000000001</v>
      </c>
      <c r="G578" s="169">
        <v>225.97399999999999</v>
      </c>
      <c r="H578" s="154">
        <v>31</v>
      </c>
      <c r="I578" s="166" t="s">
        <v>96</v>
      </c>
      <c r="N578" s="7"/>
      <c r="O578" s="7"/>
      <c r="U578" s="2"/>
      <c r="V578" s="2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</row>
    <row r="579" spans="1:60" ht="10.8" customHeight="1">
      <c r="A579" s="148" t="s">
        <v>228</v>
      </c>
      <c r="B579" s="405" t="s">
        <v>97</v>
      </c>
      <c r="C579" s="406">
        <v>200</v>
      </c>
      <c r="D579" s="407">
        <v>5.8639999999999999</v>
      </c>
      <c r="E579" s="176">
        <v>5.1680000000000001</v>
      </c>
      <c r="F579" s="176">
        <v>15.433999999999999</v>
      </c>
      <c r="G579" s="177">
        <v>131.804</v>
      </c>
      <c r="H579" s="154">
        <v>69</v>
      </c>
      <c r="I579" s="230" t="s">
        <v>98</v>
      </c>
      <c r="N579" s="7"/>
      <c r="O579" s="7"/>
      <c r="U579" s="2"/>
      <c r="V579" s="2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</row>
    <row r="580" spans="1:60" ht="10.8" customHeight="1">
      <c r="A580" s="160" t="s">
        <v>46</v>
      </c>
      <c r="B580" s="443" t="s">
        <v>265</v>
      </c>
      <c r="C580" s="482">
        <v>10</v>
      </c>
      <c r="D580" s="411">
        <v>0.08</v>
      </c>
      <c r="E580" s="152">
        <v>7.25</v>
      </c>
      <c r="F580" s="449">
        <v>0.13</v>
      </c>
      <c r="G580" s="169">
        <v>66.09</v>
      </c>
      <c r="H580" s="226">
        <v>8</v>
      </c>
      <c r="I580" s="780" t="s">
        <v>246</v>
      </c>
      <c r="N580" s="7"/>
      <c r="O580" s="7"/>
      <c r="U580" s="2"/>
      <c r="V580" s="2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</row>
    <row r="581" spans="1:60" ht="10.8" customHeight="1">
      <c r="A581" s="167" t="s">
        <v>266</v>
      </c>
      <c r="B581" s="443" t="s">
        <v>50</v>
      </c>
      <c r="C581" s="478">
        <v>30</v>
      </c>
      <c r="D581" s="163">
        <v>1.155</v>
      </c>
      <c r="E581" s="164">
        <v>0.41299999999999998</v>
      </c>
      <c r="F581" s="152">
        <v>16.260000000000002</v>
      </c>
      <c r="G581" s="169">
        <v>73.376999999999995</v>
      </c>
      <c r="H581" s="364">
        <v>9</v>
      </c>
      <c r="I581" s="166" t="s">
        <v>51</v>
      </c>
      <c r="N581" s="7"/>
      <c r="O581" s="7"/>
      <c r="U581" s="2"/>
      <c r="V581" s="2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</row>
    <row r="582" spans="1:60" ht="10.8" customHeight="1">
      <c r="A582" s="340"/>
      <c r="B582" s="443" t="s">
        <v>52</v>
      </c>
      <c r="C582" s="162">
        <v>20</v>
      </c>
      <c r="D582" s="320">
        <v>1.1299999999999999</v>
      </c>
      <c r="E582" s="267">
        <v>0.3</v>
      </c>
      <c r="F582" s="267">
        <v>8.3729999999999993</v>
      </c>
      <c r="G582" s="177">
        <v>40.712000000000003</v>
      </c>
      <c r="H582" s="154">
        <v>10</v>
      </c>
      <c r="I582" s="166" t="s">
        <v>51</v>
      </c>
      <c r="N582" s="7"/>
      <c r="O582" s="7"/>
      <c r="U582" s="2"/>
      <c r="V582" s="2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</row>
    <row r="583" spans="1:60" ht="10.8" customHeight="1" thickBot="1">
      <c r="A583" s="340"/>
      <c r="B583" s="448" t="s">
        <v>248</v>
      </c>
      <c r="C583" s="460">
        <v>110</v>
      </c>
      <c r="D583" s="184">
        <v>0.44</v>
      </c>
      <c r="E583" s="185">
        <v>0.44</v>
      </c>
      <c r="F583" s="185">
        <v>10.78</v>
      </c>
      <c r="G583" s="186">
        <v>51.7</v>
      </c>
      <c r="H583" s="187">
        <v>75</v>
      </c>
      <c r="I583" s="188" t="s">
        <v>54</v>
      </c>
      <c r="N583" s="7"/>
      <c r="O583" s="7"/>
      <c r="U583" s="2"/>
      <c r="V583" s="2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</row>
    <row r="584" spans="1:60" ht="10.8" customHeight="1">
      <c r="A584" s="484" t="s">
        <v>55</v>
      </c>
      <c r="B584" s="485"/>
      <c r="C584" s="814">
        <f>SUM(C578:C583)</f>
        <v>570</v>
      </c>
      <c r="D584" s="190">
        <f>SUM(D578:D583)</f>
        <v>18.745999999999999</v>
      </c>
      <c r="E584" s="191">
        <f>SUM(E578:E583)</f>
        <v>19.937000000000001</v>
      </c>
      <c r="F584" s="192">
        <f>SUM(F578:F583)</f>
        <v>82.783000000000015</v>
      </c>
      <c r="G584" s="193">
        <f>SUM(G578:G583)</f>
        <v>589.65700000000015</v>
      </c>
      <c r="H584" s="285" t="s">
        <v>56</v>
      </c>
      <c r="I584" s="195" t="s">
        <v>57</v>
      </c>
      <c r="N584" s="7"/>
      <c r="O584" s="7"/>
      <c r="U584" s="2"/>
      <c r="V584" s="2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</row>
    <row r="585" spans="1:60" ht="10.8" customHeight="1">
      <c r="A585" s="196"/>
      <c r="B585" s="817" t="s">
        <v>58</v>
      </c>
      <c r="C585" s="818">
        <v>0.25</v>
      </c>
      <c r="D585" s="305">
        <v>19.25</v>
      </c>
      <c r="E585" s="306">
        <v>19.75</v>
      </c>
      <c r="F585" s="307">
        <v>83.75</v>
      </c>
      <c r="G585" s="308">
        <v>587.5</v>
      </c>
      <c r="H585" s="289">
        <f>G585-G584</f>
        <v>-2.1570000000001528</v>
      </c>
      <c r="I585" s="204" t="s">
        <v>59</v>
      </c>
      <c r="N585" s="7"/>
      <c r="O585" s="7"/>
      <c r="U585" s="2"/>
      <c r="V585" s="2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</row>
    <row r="586" spans="1:60" ht="10.8" customHeight="1" thickBot="1">
      <c r="A586" s="205"/>
      <c r="B586" s="206" t="s">
        <v>60</v>
      </c>
      <c r="C586" s="657"/>
      <c r="D586" s="345">
        <v>-0.65</v>
      </c>
      <c r="E586" s="346">
        <v>0.24</v>
      </c>
      <c r="F586" s="346">
        <v>-0.28999999999999998</v>
      </c>
      <c r="G586" s="347">
        <v>0.09</v>
      </c>
      <c r="H586" s="292"/>
      <c r="I586" s="212"/>
      <c r="N586" s="7"/>
      <c r="O586" s="7"/>
      <c r="U586" s="2"/>
      <c r="V586" s="2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</row>
    <row r="587" spans="1:60" ht="10.8" customHeight="1">
      <c r="A587" s="88"/>
      <c r="B587" s="418" t="s">
        <v>61</v>
      </c>
      <c r="C587" s="88"/>
      <c r="D587" s="219"/>
      <c r="E587" s="220"/>
      <c r="F587" s="220"/>
      <c r="G587" s="220"/>
      <c r="H587" s="222"/>
      <c r="I587" s="222"/>
      <c r="N587" s="7"/>
      <c r="O587" s="7"/>
      <c r="U587" s="2"/>
      <c r="V587" s="2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</row>
    <row r="588" spans="1:60" ht="10.8" customHeight="1">
      <c r="A588" s="134" t="s">
        <v>40</v>
      </c>
      <c r="B588" s="491" t="s">
        <v>167</v>
      </c>
      <c r="C588" s="478">
        <v>60</v>
      </c>
      <c r="D588" s="407">
        <v>0.52500000000000002</v>
      </c>
      <c r="E588" s="176">
        <v>7.4999999999999997E-2</v>
      </c>
      <c r="F588" s="176">
        <v>1.5</v>
      </c>
      <c r="G588" s="140">
        <v>8.4749999999999996</v>
      </c>
      <c r="H588" s="154">
        <v>1</v>
      </c>
      <c r="I588" s="142" t="s">
        <v>118</v>
      </c>
      <c r="N588" s="7"/>
      <c r="O588" s="7"/>
      <c r="U588" s="2"/>
      <c r="V588" s="2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</row>
    <row r="589" spans="1:60" ht="10.8" customHeight="1">
      <c r="A589" s="148" t="s">
        <v>228</v>
      </c>
      <c r="B589" s="412" t="s">
        <v>85</v>
      </c>
      <c r="C589" s="478">
        <v>200</v>
      </c>
      <c r="D589" s="321">
        <v>1.44</v>
      </c>
      <c r="E589" s="267">
        <v>3.94</v>
      </c>
      <c r="F589" s="357">
        <v>15.53</v>
      </c>
      <c r="G589" s="169">
        <v>103.34</v>
      </c>
      <c r="H589" s="154">
        <v>13</v>
      </c>
      <c r="I589" s="269" t="s">
        <v>86</v>
      </c>
      <c r="N589" s="7"/>
      <c r="O589" s="7"/>
      <c r="U589" s="2"/>
      <c r="V589" s="2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</row>
    <row r="590" spans="1:60" ht="10.8" customHeight="1">
      <c r="A590" s="160" t="s">
        <v>46</v>
      </c>
      <c r="B590" s="491" t="s">
        <v>267</v>
      </c>
      <c r="C590" s="482">
        <v>90</v>
      </c>
      <c r="D590" s="163">
        <v>17.78</v>
      </c>
      <c r="E590" s="164">
        <v>15.07</v>
      </c>
      <c r="F590" s="164">
        <v>17.989999999999998</v>
      </c>
      <c r="G590" s="169">
        <v>259.41000000000003</v>
      </c>
      <c r="H590" s="502">
        <v>47</v>
      </c>
      <c r="I590" s="819" t="s">
        <v>268</v>
      </c>
      <c r="N590" s="7"/>
      <c r="U590" s="2"/>
      <c r="V590" s="2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</row>
    <row r="591" spans="1:60" ht="10.8" customHeight="1">
      <c r="A591" s="167" t="s">
        <v>266</v>
      </c>
      <c r="B591" s="493" t="s">
        <v>269</v>
      </c>
      <c r="C591" s="136">
        <v>180</v>
      </c>
      <c r="D591" s="151">
        <v>3.42</v>
      </c>
      <c r="E591" s="152">
        <v>7.74</v>
      </c>
      <c r="F591" s="152">
        <v>16.829999999999998</v>
      </c>
      <c r="G591" s="169">
        <v>153</v>
      </c>
      <c r="H591" s="154">
        <v>38</v>
      </c>
      <c r="I591" s="361" t="s">
        <v>270</v>
      </c>
      <c r="N591" s="293"/>
      <c r="O591" s="7"/>
      <c r="U591" s="2"/>
      <c r="V591" s="2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</row>
    <row r="592" spans="1:60" ht="10.8" customHeight="1">
      <c r="A592" s="340"/>
      <c r="B592" s="228" t="s">
        <v>173</v>
      </c>
      <c r="C592" s="334">
        <v>200</v>
      </c>
      <c r="D592" s="266">
        <v>1</v>
      </c>
      <c r="E592" s="267">
        <v>0.2</v>
      </c>
      <c r="F592" s="267">
        <v>20.2</v>
      </c>
      <c r="G592" s="268">
        <v>86</v>
      </c>
      <c r="H592" s="330">
        <v>74</v>
      </c>
      <c r="I592" s="166" t="s">
        <v>71</v>
      </c>
      <c r="N592" s="388"/>
      <c r="O592" s="7"/>
      <c r="U592" s="2"/>
      <c r="V592" s="2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</row>
    <row r="593" spans="1:60" ht="10.8" customHeight="1">
      <c r="A593" s="340"/>
      <c r="B593" s="491" t="s">
        <v>50</v>
      </c>
      <c r="C593" s="334">
        <v>60</v>
      </c>
      <c r="D593" s="163">
        <v>2.31</v>
      </c>
      <c r="E593" s="164">
        <v>0.82</v>
      </c>
      <c r="F593" s="152">
        <v>32.520000000000003</v>
      </c>
      <c r="G593" s="169">
        <v>146.75</v>
      </c>
      <c r="H593" s="154">
        <v>9</v>
      </c>
      <c r="I593" s="230" t="s">
        <v>51</v>
      </c>
      <c r="K593" s="813"/>
      <c r="N593" s="7"/>
      <c r="O593" s="7"/>
      <c r="U593" s="2"/>
      <c r="V593" s="2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</row>
    <row r="594" spans="1:60" ht="10.8" customHeight="1" thickBot="1">
      <c r="A594" s="181"/>
      <c r="B594" s="792" t="s">
        <v>52</v>
      </c>
      <c r="C594" s="334">
        <v>30</v>
      </c>
      <c r="D594" s="163">
        <v>1.6950000000000001</v>
      </c>
      <c r="E594" s="152">
        <v>0.45</v>
      </c>
      <c r="F594" s="152">
        <v>12.56</v>
      </c>
      <c r="G594" s="169">
        <v>61.07</v>
      </c>
      <c r="H594" s="154">
        <v>10</v>
      </c>
      <c r="I594" s="366" t="s">
        <v>51</v>
      </c>
      <c r="K594" s="509"/>
      <c r="L594" s="510"/>
      <c r="M594" s="509"/>
      <c r="N594" s="7"/>
      <c r="O594" s="7"/>
      <c r="U594" s="2"/>
      <c r="V594" s="2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</row>
    <row r="595" spans="1:60" ht="10.8" customHeight="1">
      <c r="A595" s="189" t="s">
        <v>72</v>
      </c>
      <c r="B595" s="280"/>
      <c r="C595" s="794">
        <f>SUM(C588:C594)</f>
        <v>820</v>
      </c>
      <c r="D595" s="282">
        <f>SUM(D588:D594)</f>
        <v>28.169999999999998</v>
      </c>
      <c r="E595" s="191">
        <f>SUM(E588:E594)</f>
        <v>28.295000000000002</v>
      </c>
      <c r="F595" s="283">
        <f>SUM(F588:F594)</f>
        <v>117.13</v>
      </c>
      <c r="G595" s="193">
        <f>SUM(G588:G594)</f>
        <v>818.04500000000007</v>
      </c>
      <c r="H595" s="285" t="s">
        <v>56</v>
      </c>
      <c r="I595" s="195" t="s">
        <v>57</v>
      </c>
      <c r="M595" s="509"/>
      <c r="N595" s="7"/>
      <c r="O595" s="7"/>
      <c r="U595" s="2"/>
      <c r="V595" s="2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</row>
    <row r="596" spans="1:60" ht="10.8" customHeight="1">
      <c r="A596" s="196"/>
      <c r="B596" s="817" t="s">
        <v>58</v>
      </c>
      <c r="C596" s="820">
        <v>0.35</v>
      </c>
      <c r="D596" s="305">
        <v>26.95</v>
      </c>
      <c r="E596" s="306">
        <v>27.65</v>
      </c>
      <c r="F596" s="307">
        <v>117.25</v>
      </c>
      <c r="G596" s="308">
        <v>822.5</v>
      </c>
      <c r="H596" s="289">
        <f>G596-G595</f>
        <v>4.4549999999999272</v>
      </c>
      <c r="I596" s="204" t="s">
        <v>59</v>
      </c>
      <c r="N596" s="7"/>
      <c r="O596" s="7"/>
      <c r="U596" s="2"/>
      <c r="V596" s="2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</row>
    <row r="597" spans="1:60" ht="10.8" customHeight="1" thickBot="1">
      <c r="A597" s="205"/>
      <c r="B597" s="290" t="s">
        <v>60</v>
      </c>
      <c r="C597" s="207"/>
      <c r="D597" s="208">
        <v>1.58</v>
      </c>
      <c r="E597" s="209">
        <v>0.82</v>
      </c>
      <c r="F597" s="209">
        <v>-0.04</v>
      </c>
      <c r="G597" s="210">
        <v>-0.19</v>
      </c>
      <c r="H597" s="292"/>
      <c r="I597" s="212"/>
      <c r="N597" s="7"/>
      <c r="O597" s="7"/>
      <c r="U597" s="2"/>
      <c r="V597" s="2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</row>
    <row r="598" spans="1:60" ht="10.8" customHeight="1">
      <c r="A598" s="736" t="s">
        <v>271</v>
      </c>
      <c r="B598" s="280" t="s">
        <v>74</v>
      </c>
      <c r="C598" s="297"/>
      <c r="D598" s="796">
        <f>D595+D584</f>
        <v>46.915999999999997</v>
      </c>
      <c r="E598" s="797">
        <f>E595+E584</f>
        <v>48.231999999999999</v>
      </c>
      <c r="F598" s="797">
        <f>F595+F584</f>
        <v>199.91300000000001</v>
      </c>
      <c r="G598" s="798">
        <f>G595+G584</f>
        <v>1407.7020000000002</v>
      </c>
      <c r="H598" s="285" t="s">
        <v>56</v>
      </c>
      <c r="I598" s="195" t="s">
        <v>57</v>
      </c>
      <c r="O598" s="7"/>
      <c r="U598" s="2"/>
      <c r="V598" s="2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</row>
    <row r="599" spans="1:60" ht="10.8" customHeight="1">
      <c r="A599" s="302"/>
      <c r="B599" s="303" t="s">
        <v>58</v>
      </c>
      <c r="C599" s="304">
        <v>0.6</v>
      </c>
      <c r="D599" s="305">
        <v>46.2</v>
      </c>
      <c r="E599" s="306">
        <v>47.4</v>
      </c>
      <c r="F599" s="307">
        <v>201</v>
      </c>
      <c r="G599" s="308">
        <v>1410</v>
      </c>
      <c r="H599" s="289">
        <f>G599-G598</f>
        <v>2.2979999999997744</v>
      </c>
      <c r="I599" s="204" t="s">
        <v>59</v>
      </c>
      <c r="K599" s="513"/>
      <c r="L599" s="74"/>
      <c r="M599" s="722"/>
      <c r="N599" s="7"/>
      <c r="O599" s="7"/>
      <c r="U599" s="2"/>
      <c r="V599" s="2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</row>
    <row r="600" spans="1:60" ht="10.8" customHeight="1" thickBot="1">
      <c r="A600" s="205"/>
      <c r="B600" s="290" t="s">
        <v>60</v>
      </c>
      <c r="C600" s="207"/>
      <c r="D600" s="208">
        <v>0.93</v>
      </c>
      <c r="E600" s="209">
        <v>1.05</v>
      </c>
      <c r="F600" s="209">
        <v>-0.32</v>
      </c>
      <c r="G600" s="210">
        <v>-0.1</v>
      </c>
      <c r="H600" s="292"/>
      <c r="I600" s="212"/>
      <c r="K600" s="513"/>
      <c r="L600" s="74"/>
      <c r="M600" s="73"/>
      <c r="N600" s="7"/>
      <c r="O600" s="7"/>
      <c r="U600" s="2"/>
      <c r="V600" s="2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</row>
    <row r="601" spans="1:60" ht="10.8" customHeight="1">
      <c r="A601" s="515" t="s">
        <v>145</v>
      </c>
      <c r="B601" s="516"/>
      <c r="C601" s="517"/>
      <c r="D601" s="518" t="s">
        <v>20</v>
      </c>
      <c r="E601" s="518"/>
      <c r="F601" s="518"/>
      <c r="G601" s="91" t="s">
        <v>21</v>
      </c>
      <c r="H601" s="519" t="s">
        <v>146</v>
      </c>
      <c r="I601" s="520"/>
      <c r="K601" s="509"/>
      <c r="L601" s="510"/>
      <c r="M601" s="509"/>
      <c r="N601" s="7"/>
      <c r="O601" s="7"/>
      <c r="U601" s="2"/>
      <c r="V601" s="2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</row>
    <row r="602" spans="1:60" ht="10.8" customHeight="1">
      <c r="A602" s="223"/>
      <c r="B602" s="521" t="s">
        <v>147</v>
      </c>
      <c r="C602" s="522"/>
      <c r="D602" s="523" t="s">
        <v>27</v>
      </c>
      <c r="E602" s="523" t="s">
        <v>28</v>
      </c>
      <c r="F602" s="523" t="s">
        <v>29</v>
      </c>
      <c r="G602" s="104" t="s">
        <v>30</v>
      </c>
      <c r="H602" s="524" t="s">
        <v>148</v>
      </c>
      <c r="I602" s="525" t="s">
        <v>149</v>
      </c>
      <c r="K602" s="719"/>
      <c r="L602" s="718"/>
      <c r="M602" s="509"/>
      <c r="N602" s="7"/>
      <c r="O602" s="7"/>
      <c r="U602" s="2"/>
      <c r="V602" s="2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</row>
    <row r="603" spans="1:60" ht="10.8" customHeight="1" thickBot="1">
      <c r="A603" s="526"/>
      <c r="B603" s="821" t="s">
        <v>225</v>
      </c>
      <c r="C603" s="212"/>
      <c r="D603" s="111" t="s">
        <v>33</v>
      </c>
      <c r="E603" s="111" t="s">
        <v>34</v>
      </c>
      <c r="F603" s="111" t="s">
        <v>35</v>
      </c>
      <c r="G603" s="112" t="s">
        <v>36</v>
      </c>
      <c r="H603" s="292"/>
      <c r="I603" s="528" t="s">
        <v>57</v>
      </c>
      <c r="K603" s="132"/>
      <c r="L603" s="74"/>
      <c r="M603" s="73"/>
      <c r="N603" s="7"/>
      <c r="O603" s="7"/>
      <c r="P603" s="2"/>
      <c r="Q603" s="2"/>
      <c r="R603" s="2"/>
      <c r="S603" s="2"/>
      <c r="T603" s="2"/>
      <c r="U603" s="2"/>
      <c r="V603" s="2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</row>
    <row r="604" spans="1:60" ht="10.8" customHeight="1">
      <c r="A604" s="223"/>
      <c r="B604" s="529" t="s">
        <v>150</v>
      </c>
      <c r="C604" s="530">
        <v>1</v>
      </c>
      <c r="D604" s="531">
        <v>77</v>
      </c>
      <c r="E604" s="532">
        <v>79</v>
      </c>
      <c r="F604" s="533">
        <v>335</v>
      </c>
      <c r="G604" s="534">
        <v>2350</v>
      </c>
      <c r="H604" s="739" t="s">
        <v>27</v>
      </c>
      <c r="I604" s="536">
        <v>0</v>
      </c>
      <c r="K604" s="3"/>
      <c r="L604" s="755"/>
      <c r="M604" s="584"/>
      <c r="N604" s="86"/>
      <c r="O604" s="86"/>
      <c r="P604" s="86"/>
      <c r="Q604" s="822"/>
      <c r="R604" s="75"/>
      <c r="S604" s="7"/>
      <c r="T604" s="2"/>
      <c r="U604" s="2"/>
      <c r="V604" s="2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</row>
    <row r="605" spans="1:60" ht="10.8" customHeight="1">
      <c r="A605" s="287"/>
      <c r="B605" s="537" t="s">
        <v>12</v>
      </c>
      <c r="C605" s="538"/>
      <c r="D605" s="539"/>
      <c r="E605" s="540"/>
      <c r="F605" s="541"/>
      <c r="G605" s="542"/>
      <c r="H605" s="740" t="s">
        <v>28</v>
      </c>
      <c r="I605" s="544">
        <v>0</v>
      </c>
      <c r="K605" s="2"/>
      <c r="L605" s="823"/>
      <c r="M605" s="584"/>
      <c r="N605" s="575"/>
      <c r="O605" s="575"/>
      <c r="P605" s="575"/>
      <c r="Q605" s="668"/>
      <c r="R605" s="73"/>
      <c r="S605" s="73"/>
      <c r="T605" s="2"/>
      <c r="U605" s="2"/>
      <c r="V605" s="2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</row>
    <row r="606" spans="1:60" ht="10.8" customHeight="1">
      <c r="A606" s="545" t="s">
        <v>151</v>
      </c>
      <c r="B606" s="546" t="s">
        <v>152</v>
      </c>
      <c r="C606" s="547">
        <v>0.25</v>
      </c>
      <c r="D606" s="305">
        <v>19.25</v>
      </c>
      <c r="E606" s="306">
        <v>19.75</v>
      </c>
      <c r="F606" s="307">
        <v>83.75</v>
      </c>
      <c r="G606" s="308">
        <v>587.5</v>
      </c>
      <c r="H606" s="741" t="s">
        <v>29</v>
      </c>
      <c r="I606" s="549">
        <v>0</v>
      </c>
      <c r="K606" s="2"/>
      <c r="L606" s="2"/>
      <c r="M606" s="7"/>
      <c r="N606" s="341"/>
      <c r="O606" s="341"/>
      <c r="P606" s="341"/>
      <c r="Q606" s="293"/>
      <c r="R606" s="7"/>
      <c r="S606" s="73"/>
      <c r="T606" s="2"/>
      <c r="U606" s="2"/>
      <c r="V606" s="2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</row>
    <row r="607" spans="1:60" ht="10.8" customHeight="1">
      <c r="A607" s="550"/>
      <c r="B607" s="551" t="s">
        <v>153</v>
      </c>
      <c r="C607" s="552"/>
      <c r="D607" s="554">
        <f>(D452+D480+D520+D547+D584)/5</f>
        <v>19.25</v>
      </c>
      <c r="E607" s="554">
        <f t="shared" ref="E607:F607" si="1">(E452+E480+E520+E547+E584)/5</f>
        <v>19.75</v>
      </c>
      <c r="F607" s="554">
        <f t="shared" si="1"/>
        <v>83.750000000000014</v>
      </c>
      <c r="G607" s="554">
        <f>(G452+G480+G520+G547+G584)/5</f>
        <v>587.5</v>
      </c>
      <c r="H607" s="556" t="s">
        <v>154</v>
      </c>
      <c r="I607" s="557"/>
      <c r="K607" s="2"/>
      <c r="L607" s="757"/>
      <c r="M607" s="571"/>
      <c r="N607" s="7"/>
      <c r="O607" s="7"/>
      <c r="P607" s="7"/>
      <c r="Q607" s="7"/>
      <c r="R607" s="575"/>
      <c r="S607" s="2"/>
      <c r="T607" s="2"/>
      <c r="U607" s="2"/>
      <c r="V607" s="2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</row>
    <row r="608" spans="1:60" ht="10.8" customHeight="1" thickBot="1">
      <c r="A608" s="205"/>
      <c r="B608" s="558" t="s">
        <v>155</v>
      </c>
      <c r="C608" s="559" t="s">
        <v>156</v>
      </c>
      <c r="D608" s="560">
        <v>0</v>
      </c>
      <c r="E608" s="561">
        <v>0</v>
      </c>
      <c r="F608" s="561">
        <v>0</v>
      </c>
      <c r="G608" s="562">
        <v>0</v>
      </c>
      <c r="H608" s="743" t="s">
        <v>59</v>
      </c>
      <c r="I608" s="564">
        <v>0</v>
      </c>
      <c r="K608" s="2"/>
      <c r="L608" s="426"/>
      <c r="M608" s="584"/>
      <c r="N608" s="585"/>
      <c r="O608" s="585"/>
      <c r="P608" s="585"/>
      <c r="Q608" s="585"/>
      <c r="R608" s="575"/>
      <c r="S608" s="2"/>
      <c r="T608" s="2"/>
      <c r="U608" s="2"/>
      <c r="V608" s="2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</row>
    <row r="609" spans="1:60" ht="10.8" customHeight="1">
      <c r="A609" s="565"/>
      <c r="B609" s="529"/>
      <c r="C609" s="744"/>
      <c r="D609" s="531"/>
      <c r="E609" s="532"/>
      <c r="F609" s="533"/>
      <c r="G609" s="534"/>
      <c r="H609" s="535" t="s">
        <v>27</v>
      </c>
      <c r="I609" s="536">
        <v>0</v>
      </c>
      <c r="K609" s="2"/>
      <c r="L609" s="570"/>
      <c r="M609" s="584"/>
      <c r="N609" s="767"/>
      <c r="O609" s="767"/>
      <c r="P609" s="767"/>
      <c r="Q609" s="767"/>
      <c r="R609" s="600"/>
      <c r="S609" s="2"/>
      <c r="T609" s="2"/>
      <c r="U609" s="2"/>
      <c r="V609" s="2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</row>
    <row r="610" spans="1:60" ht="10.8" customHeight="1">
      <c r="A610" s="567" t="s">
        <v>151</v>
      </c>
      <c r="B610" s="568" t="s">
        <v>157</v>
      </c>
      <c r="C610" s="745">
        <v>0.35</v>
      </c>
      <c r="D610" s="305">
        <v>26.95</v>
      </c>
      <c r="E610" s="306">
        <v>27.65</v>
      </c>
      <c r="F610" s="307">
        <v>117.25</v>
      </c>
      <c r="G610" s="308">
        <v>822.5</v>
      </c>
      <c r="H610" s="543" t="s">
        <v>28</v>
      </c>
      <c r="I610" s="544">
        <v>0</v>
      </c>
      <c r="K610" s="2"/>
      <c r="L610" s="597"/>
      <c r="M610" s="598"/>
      <c r="N610" s="7"/>
      <c r="O610" s="7"/>
      <c r="P610" s="2"/>
      <c r="Q610" s="2"/>
      <c r="R610" s="600"/>
      <c r="S610" s="2"/>
      <c r="T610" s="2"/>
      <c r="U610" s="2"/>
      <c r="V610" s="2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</row>
    <row r="611" spans="1:60" ht="10.8" customHeight="1">
      <c r="A611" s="302"/>
      <c r="B611" s="577"/>
      <c r="C611" s="581"/>
      <c r="D611" s="746"/>
      <c r="E611" s="581"/>
      <c r="F611" s="580"/>
      <c r="G611" s="578"/>
      <c r="H611" s="583" t="s">
        <v>29</v>
      </c>
      <c r="I611" s="549">
        <v>0</v>
      </c>
      <c r="K611" s="2"/>
      <c r="L611" s="602"/>
      <c r="M611" s="73"/>
      <c r="N611" s="7"/>
      <c r="O611" s="7"/>
      <c r="P611" s="2"/>
      <c r="Q611" s="2"/>
      <c r="R611" s="600"/>
      <c r="S611" s="2"/>
      <c r="T611" s="2"/>
      <c r="U611" s="2"/>
      <c r="V611" s="2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</row>
    <row r="612" spans="1:60" ht="10.8" customHeight="1">
      <c r="A612" s="586"/>
      <c r="B612" s="587" t="s">
        <v>153</v>
      </c>
      <c r="C612" s="750"/>
      <c r="D612" s="589">
        <f>(D463+D492+D530+D559+D595)/5</f>
        <v>26.950799999999997</v>
      </c>
      <c r="E612" s="590">
        <f t="shared" ref="E612:F612" si="2">(E463+E492+E530+E559+E595)/5</f>
        <v>27.650800000000004</v>
      </c>
      <c r="F612" s="590">
        <f t="shared" si="2"/>
        <v>117.25</v>
      </c>
      <c r="G612" s="752">
        <f>(G463+G492+G530+G559+G595)/5</f>
        <v>822.49900000000014</v>
      </c>
      <c r="H612" s="593" t="s">
        <v>154</v>
      </c>
      <c r="I612" s="557"/>
      <c r="K612" s="2"/>
      <c r="L612" s="2"/>
      <c r="M612" s="7"/>
      <c r="N612" s="7"/>
      <c r="O612" s="7"/>
      <c r="P612" s="7"/>
      <c r="Q612" s="7"/>
      <c r="R612" s="394"/>
      <c r="S612" s="394"/>
      <c r="T612" s="2"/>
      <c r="U612" s="2"/>
      <c r="V612" s="2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</row>
    <row r="613" spans="1:60" ht="10.8" customHeight="1" thickBot="1">
      <c r="A613" s="526"/>
      <c r="B613" s="596" t="s">
        <v>155</v>
      </c>
      <c r="C613" s="754" t="s">
        <v>156</v>
      </c>
      <c r="D613" s="560">
        <v>0</v>
      </c>
      <c r="E613" s="561">
        <v>0</v>
      </c>
      <c r="F613" s="561">
        <v>0</v>
      </c>
      <c r="G613" s="562">
        <v>0</v>
      </c>
      <c r="H613" s="563" t="s">
        <v>59</v>
      </c>
      <c r="I613" s="564">
        <v>0</v>
      </c>
      <c r="K613"/>
      <c r="L613"/>
      <c r="P613" s="1"/>
      <c r="Q613" s="1"/>
      <c r="R613" s="824"/>
      <c r="S613" s="825"/>
      <c r="U613" s="2"/>
      <c r="V613" s="2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</row>
    <row r="614" spans="1:60" ht="10.8" customHeight="1">
      <c r="A614" s="604"/>
      <c r="B614" s="605"/>
      <c r="C614" s="606"/>
      <c r="D614" s="826"/>
      <c r="E614" s="532"/>
      <c r="F614" s="533"/>
      <c r="G614" s="534"/>
      <c r="H614" s="535" t="s">
        <v>27</v>
      </c>
      <c r="I614" s="536">
        <v>0</v>
      </c>
      <c r="U614" s="2"/>
      <c r="V614" s="2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</row>
    <row r="615" spans="1:60" ht="10.8" customHeight="1">
      <c r="A615" s="567" t="s">
        <v>151</v>
      </c>
      <c r="B615" s="259" t="s">
        <v>158</v>
      </c>
      <c r="C615" s="569">
        <v>0.6</v>
      </c>
      <c r="D615" s="305">
        <v>46.2</v>
      </c>
      <c r="E615" s="306">
        <v>47.4</v>
      </c>
      <c r="F615" s="307">
        <v>201</v>
      </c>
      <c r="G615" s="308">
        <v>1410</v>
      </c>
      <c r="H615" s="543" t="s">
        <v>28</v>
      </c>
      <c r="I615" s="544">
        <v>0</v>
      </c>
      <c r="U615" s="2"/>
      <c r="V615" s="2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</row>
    <row r="616" spans="1:60" ht="10.8" customHeight="1">
      <c r="A616" s="302"/>
      <c r="B616" s="610" t="s">
        <v>272</v>
      </c>
      <c r="C616" s="578"/>
      <c r="D616" s="581"/>
      <c r="E616" s="758"/>
      <c r="F616" s="580"/>
      <c r="G616" s="578"/>
      <c r="H616" s="583" t="s">
        <v>29</v>
      </c>
      <c r="I616" s="549">
        <v>0</v>
      </c>
      <c r="U616" s="2"/>
      <c r="V616" s="2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</row>
    <row r="617" spans="1:60" ht="10.8" customHeight="1" thickBot="1">
      <c r="A617" s="586"/>
      <c r="B617" s="587" t="s">
        <v>153</v>
      </c>
      <c r="C617" s="588"/>
      <c r="D617" s="615">
        <f>(D466+D495+D534+D563+D598)/5</f>
        <v>46.200800000000001</v>
      </c>
      <c r="E617" s="614">
        <f>(E466+E495+E534+E563+E598)/5</f>
        <v>47.400799999999997</v>
      </c>
      <c r="F617" s="614">
        <f>(F466+F495+F534+F563+F598)/5</f>
        <v>201.00000000000003</v>
      </c>
      <c r="G617" s="760">
        <f>(G466+G495+G534+G563+G598)/5</f>
        <v>1409.999</v>
      </c>
      <c r="H617" s="593" t="s">
        <v>154</v>
      </c>
      <c r="I617" s="557"/>
      <c r="U617" s="2"/>
      <c r="V617" s="2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</row>
    <row r="618" spans="1:60" ht="10.8" customHeight="1" thickBot="1">
      <c r="A618" s="827"/>
      <c r="B618" s="828" t="s">
        <v>155</v>
      </c>
      <c r="C618" s="829" t="s">
        <v>156</v>
      </c>
      <c r="D618" s="830">
        <v>0</v>
      </c>
      <c r="E618" s="765">
        <v>0</v>
      </c>
      <c r="F618" s="765">
        <v>0</v>
      </c>
      <c r="G618" s="766">
        <v>0</v>
      </c>
      <c r="H618" s="563" t="s">
        <v>59</v>
      </c>
      <c r="I618" s="564">
        <v>0</v>
      </c>
      <c r="U618" s="2"/>
      <c r="V618" s="2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</row>
    <row r="619" spans="1:60" ht="10.8" customHeight="1">
      <c r="A619" s="604"/>
      <c r="B619" s="605"/>
      <c r="C619" s="831"/>
      <c r="D619" s="531"/>
      <c r="E619" s="532"/>
      <c r="F619" s="533"/>
      <c r="G619" s="534"/>
      <c r="H619" s="739" t="s">
        <v>27</v>
      </c>
      <c r="I619" s="536">
        <v>0</v>
      </c>
      <c r="U619" s="2"/>
      <c r="V619" s="2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</row>
    <row r="620" spans="1:60" ht="10.8" customHeight="1">
      <c r="A620" s="607" t="s">
        <v>151</v>
      </c>
      <c r="B620" s="608" t="s">
        <v>158</v>
      </c>
      <c r="C620" s="832">
        <v>0.6</v>
      </c>
      <c r="D620" s="305">
        <v>46.2</v>
      </c>
      <c r="E620" s="306">
        <v>47.4</v>
      </c>
      <c r="F620" s="307">
        <v>201</v>
      </c>
      <c r="G620" s="308">
        <v>1410</v>
      </c>
      <c r="H620" s="740" t="s">
        <v>28</v>
      </c>
      <c r="I620" s="544">
        <v>0</v>
      </c>
      <c r="U620" s="2"/>
      <c r="V620" s="2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</row>
    <row r="621" spans="1:60" ht="10.8" customHeight="1">
      <c r="A621" s="223"/>
      <c r="B621" s="16"/>
      <c r="C621" s="25"/>
      <c r="D621" s="579"/>
      <c r="E621" s="758"/>
      <c r="F621" s="580"/>
      <c r="G621" s="578"/>
      <c r="H621" s="747" t="s">
        <v>29</v>
      </c>
      <c r="I621" s="549">
        <v>0</v>
      </c>
      <c r="U621" s="2"/>
      <c r="V621" s="2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</row>
    <row r="622" spans="1:60" ht="10.8" customHeight="1" thickBot="1">
      <c r="A622" s="833"/>
      <c r="B622" s="834" t="s">
        <v>273</v>
      </c>
      <c r="C622" s="835"/>
      <c r="D622" s="836">
        <f>(D78+D107+D138+D167+D206+D269+D297+D337+D365+D403+D466+D495+D534+D563+D598)/15</f>
        <v>46.200266666666657</v>
      </c>
      <c r="E622" s="837">
        <f>(E78+E107+E138+E167+E206+E269+E297+E337+E365+E403+E466+E495+E534+E563+E598)/15</f>
        <v>47.400199999999998</v>
      </c>
      <c r="F622" s="837">
        <f>(F78+F107+F138+F167+F206+F269+F297+F337+F365+F403+F466+F495+F534+F563+F598)/15</f>
        <v>201.00000000000003</v>
      </c>
      <c r="G622" s="838">
        <f>(G78+G107+G138+G167+G206+G269+G297+G337+G365+G403+G466+G495+G534+G563+G598)/15</f>
        <v>1409.9996666666671</v>
      </c>
      <c r="H622" s="753" t="s">
        <v>154</v>
      </c>
      <c r="I622" s="557"/>
      <c r="U622" s="2"/>
      <c r="V622" s="2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</row>
    <row r="623" spans="1:60" ht="9.6" customHeight="1" thickBot="1">
      <c r="A623" s="839"/>
      <c r="B623" s="840" t="s">
        <v>155</v>
      </c>
      <c r="C623" s="841" t="s">
        <v>156</v>
      </c>
      <c r="D623" s="842">
        <v>0</v>
      </c>
      <c r="E623" s="843">
        <v>0</v>
      </c>
      <c r="F623" s="843">
        <v>0</v>
      </c>
      <c r="G623" s="844">
        <v>0</v>
      </c>
      <c r="H623" s="743" t="s">
        <v>59</v>
      </c>
      <c r="I623" s="564">
        <v>0</v>
      </c>
      <c r="U623" s="2"/>
      <c r="V623" s="2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</row>
    <row r="624" spans="1:60" ht="10.8" hidden="1" customHeight="1">
      <c r="B624" t="s">
        <v>274</v>
      </c>
      <c r="C624"/>
      <c r="D624" s="9"/>
      <c r="E624"/>
      <c r="F624"/>
      <c r="G624"/>
      <c r="K624" s="7"/>
      <c r="L624" s="7"/>
      <c r="M624" s="7"/>
      <c r="N624" s="7"/>
      <c r="O624" s="7"/>
      <c r="U624" s="2"/>
      <c r="V624" s="2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</row>
    <row r="625" spans="1:60" ht="10.8" customHeight="1">
      <c r="A625" s="845">
        <v>1</v>
      </c>
      <c r="B625" s="69" t="s">
        <v>275</v>
      </c>
      <c r="C625" s="69"/>
      <c r="D625" s="846"/>
      <c r="E625" s="69" t="s">
        <v>276</v>
      </c>
      <c r="F625" s="69"/>
      <c r="G625" s="69"/>
      <c r="K625" s="7"/>
      <c r="L625" s="7"/>
      <c r="M625" s="7"/>
      <c r="N625" s="7"/>
      <c r="O625" s="7"/>
      <c r="U625" s="2"/>
      <c r="V625" s="2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</row>
    <row r="626" spans="1:60" ht="10.8" customHeight="1">
      <c r="A626" s="845"/>
      <c r="B626" s="69" t="s">
        <v>277</v>
      </c>
      <c r="C626" s="69"/>
      <c r="D626" s="846"/>
      <c r="E626" s="69"/>
      <c r="F626" s="847"/>
      <c r="G626" s="69"/>
      <c r="K626" s="7"/>
      <c r="L626" s="7"/>
      <c r="M626" s="7"/>
      <c r="N626" s="7"/>
      <c r="O626" s="7"/>
      <c r="U626" s="2"/>
      <c r="V626" s="2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</row>
    <row r="627" spans="1:60" ht="10.8" customHeight="1">
      <c r="A627">
        <v>2</v>
      </c>
      <c r="B627" s="848" t="s">
        <v>278</v>
      </c>
      <c r="C627" s="69"/>
      <c r="D627" s="846"/>
      <c r="E627" s="69"/>
      <c r="F627" s="69"/>
      <c r="G627" s="69"/>
      <c r="K627" s="7"/>
      <c r="L627" s="7"/>
      <c r="M627" s="7"/>
      <c r="N627" s="7"/>
      <c r="O627" s="7"/>
      <c r="U627" s="2"/>
      <c r="V627" s="2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</row>
    <row r="628" spans="1:60" ht="10.8" customHeight="1">
      <c r="B628" s="848" t="s">
        <v>279</v>
      </c>
      <c r="C628" s="69"/>
      <c r="D628" s="846"/>
      <c r="E628" s="69"/>
      <c r="F628" s="847"/>
      <c r="G628" s="69"/>
      <c r="K628" s="7"/>
      <c r="L628" s="7"/>
      <c r="M628" s="7"/>
      <c r="N628" s="7"/>
      <c r="O628" s="7"/>
      <c r="U628" s="2"/>
      <c r="V628" s="2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</row>
    <row r="629" spans="1:60" ht="10.8" customHeight="1">
      <c r="A629">
        <v>3</v>
      </c>
      <c r="B629" s="848" t="s">
        <v>280</v>
      </c>
      <c r="C629" s="848"/>
      <c r="D629" s="848"/>
      <c r="E629" s="848"/>
      <c r="F629" s="848"/>
      <c r="G629" s="848"/>
      <c r="H629" s="848"/>
      <c r="K629" s="7"/>
      <c r="L629" s="7"/>
      <c r="M629" s="7"/>
      <c r="N629" s="7"/>
      <c r="O629" s="7"/>
      <c r="U629" s="2"/>
      <c r="V629" s="2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</row>
    <row r="630" spans="1:60" ht="10.8" customHeight="1">
      <c r="B630" s="848" t="s">
        <v>281</v>
      </c>
      <c r="C630" s="848"/>
      <c r="D630" s="848"/>
      <c r="E630" s="848"/>
      <c r="F630" s="848"/>
      <c r="G630" s="848"/>
      <c r="K630" s="7"/>
      <c r="L630" s="7"/>
      <c r="M630" s="7"/>
      <c r="N630" s="7"/>
      <c r="O630" s="7"/>
      <c r="U630" s="2"/>
      <c r="V630" s="2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</row>
    <row r="631" spans="1:60" ht="10.8" customHeight="1">
      <c r="A631">
        <v>4</v>
      </c>
      <c r="B631" s="848" t="s">
        <v>282</v>
      </c>
      <c r="C631" s="848"/>
      <c r="D631" s="848"/>
      <c r="E631" s="848"/>
      <c r="F631" s="848"/>
      <c r="G631" s="848"/>
      <c r="I631" s="848"/>
      <c r="K631" s="7"/>
      <c r="L631" s="7"/>
      <c r="M631" s="7"/>
      <c r="N631" s="7"/>
      <c r="O631" s="7"/>
      <c r="U631" s="2"/>
      <c r="V631" s="2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</row>
    <row r="632" spans="1:60" ht="10.8" customHeight="1">
      <c r="B632" s="848" t="s">
        <v>283</v>
      </c>
      <c r="C632" s="848"/>
      <c r="D632" s="848"/>
      <c r="E632" s="848"/>
      <c r="F632" s="848"/>
      <c r="G632" s="848"/>
      <c r="H632" s="848"/>
      <c r="I632" s="8"/>
      <c r="K632" s="7"/>
      <c r="L632" s="7"/>
      <c r="M632" s="7"/>
      <c r="N632" s="7"/>
      <c r="O632" s="7"/>
      <c r="U632" s="2"/>
      <c r="V632" s="2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</row>
    <row r="633" spans="1:60" ht="10.8" customHeight="1">
      <c r="B633" s="848" t="s">
        <v>284</v>
      </c>
      <c r="C633" s="848"/>
      <c r="D633" s="848"/>
      <c r="E633" s="848"/>
      <c r="F633" s="848"/>
      <c r="G633" s="848"/>
      <c r="H633" s="848"/>
      <c r="I633" s="848"/>
      <c r="K633" s="7"/>
      <c r="L633" s="7"/>
      <c r="M633" s="7"/>
      <c r="N633" s="7"/>
      <c r="O633" s="7"/>
      <c r="U633" s="2"/>
      <c r="V633" s="2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</row>
    <row r="634" spans="1:60" ht="10.8" customHeight="1">
      <c r="A634" s="36" t="s">
        <v>285</v>
      </c>
      <c r="C634"/>
      <c r="D634"/>
      <c r="E634"/>
      <c r="F634"/>
      <c r="G634" t="s">
        <v>286</v>
      </c>
      <c r="K634" s="7"/>
      <c r="L634" s="7"/>
      <c r="M634" s="7"/>
      <c r="N634" s="7"/>
      <c r="O634" s="7"/>
      <c r="U634" s="2"/>
      <c r="V634" s="2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</row>
    <row r="635" spans="1:60">
      <c r="K635" s="7"/>
      <c r="L635" s="7"/>
      <c r="M635" s="7"/>
      <c r="N635" s="7"/>
      <c r="O635" s="7"/>
      <c r="U635" s="2"/>
      <c r="V635" s="2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</row>
    <row r="636" spans="1:60">
      <c r="K636" s="7"/>
      <c r="L636" s="7"/>
      <c r="M636" s="7"/>
      <c r="N636" s="7"/>
      <c r="O636" s="7"/>
      <c r="U636" s="2"/>
      <c r="V636" s="2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</row>
    <row r="637" spans="1:60">
      <c r="K637" s="7"/>
      <c r="L637" s="7"/>
      <c r="M637" s="7"/>
      <c r="N637" s="7"/>
      <c r="O637" s="7"/>
      <c r="U637" s="2"/>
      <c r="V637" s="2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</row>
    <row r="638" spans="1:60">
      <c r="K638" s="7"/>
      <c r="L638" s="7"/>
      <c r="M638" s="7"/>
      <c r="N638" s="7"/>
      <c r="O638" s="7"/>
      <c r="U638" s="2"/>
      <c r="V638" s="2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</row>
    <row r="639" spans="1:60">
      <c r="K639" s="7"/>
      <c r="L639" s="7"/>
      <c r="M639" s="7"/>
      <c r="N639" s="7"/>
      <c r="O639" s="7"/>
      <c r="U639" s="2"/>
      <c r="V639" s="2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</row>
    <row r="640" spans="1:60">
      <c r="K640" s="7"/>
      <c r="L640" s="7"/>
      <c r="M640" s="7"/>
      <c r="N640" s="7"/>
      <c r="O640" s="7"/>
      <c r="U640" s="2"/>
      <c r="V640" s="2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</row>
    <row r="641" spans="11:60">
      <c r="K641" s="7"/>
      <c r="L641" s="7"/>
      <c r="M641" s="7"/>
      <c r="N641" s="7"/>
      <c r="O641" s="7"/>
      <c r="U641" s="2"/>
      <c r="V641" s="2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</row>
    <row r="642" spans="11:60">
      <c r="K642" s="7"/>
      <c r="L642" s="7"/>
      <c r="M642" s="7"/>
      <c r="N642" s="7"/>
      <c r="O642" s="7"/>
      <c r="U642" s="2"/>
      <c r="V642" s="2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</row>
    <row r="643" spans="11:60">
      <c r="K643" s="7"/>
      <c r="L643" s="7"/>
      <c r="M643" s="7"/>
      <c r="N643" s="7"/>
      <c r="O643" s="7"/>
      <c r="U643" s="2"/>
      <c r="V643" s="2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</row>
    <row r="644" spans="11:60">
      <c r="K644" s="7"/>
      <c r="L644" s="7"/>
      <c r="M644" s="7"/>
      <c r="N644" s="7"/>
      <c r="O644" s="7"/>
      <c r="U644" s="2"/>
      <c r="V644" s="2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</row>
    <row r="645" spans="11:60">
      <c r="K645" s="7"/>
      <c r="L645" s="7"/>
      <c r="M645" s="7"/>
      <c r="N645" s="7"/>
      <c r="O645" s="7"/>
      <c r="U645" s="2"/>
      <c r="V645" s="2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</row>
    <row r="646" spans="11:60">
      <c r="K646" s="7"/>
      <c r="L646" s="7"/>
      <c r="M646" s="7"/>
      <c r="N646" s="7"/>
      <c r="O646" s="7"/>
      <c r="U646" s="2"/>
      <c r="V646" s="2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</row>
    <row r="647" spans="11:60">
      <c r="K647" s="7"/>
      <c r="L647" s="7"/>
      <c r="M647" s="7"/>
      <c r="N647" s="7"/>
      <c r="O647" s="7"/>
      <c r="U647" s="2"/>
      <c r="V647" s="2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</row>
    <row r="648" spans="11:60">
      <c r="K648" s="7"/>
      <c r="L648" s="7"/>
      <c r="M648" s="7"/>
      <c r="N648" s="7"/>
      <c r="O648" s="7"/>
      <c r="U648" s="2"/>
      <c r="V648" s="2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</row>
    <row r="649" spans="11:60">
      <c r="K649" s="7"/>
      <c r="L649" s="7"/>
      <c r="M649" s="7"/>
      <c r="N649" s="7"/>
      <c r="O649" s="7"/>
      <c r="U649" s="2"/>
      <c r="V649" s="2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</row>
    <row r="650" spans="11:60">
      <c r="K650" s="7"/>
      <c r="L650" s="7"/>
      <c r="M650" s="7"/>
      <c r="N650" s="7"/>
      <c r="O650" s="7"/>
      <c r="U650" s="2"/>
      <c r="V650" s="2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</row>
    <row r="651" spans="11:60">
      <c r="K651" s="7"/>
      <c r="L651" s="7"/>
      <c r="M651" s="7"/>
      <c r="N651" s="7"/>
      <c r="O651" s="7"/>
      <c r="U651" s="2"/>
      <c r="V651" s="2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</row>
    <row r="652" spans="11:60">
      <c r="K652" s="7"/>
      <c r="L652" s="7"/>
      <c r="M652" s="7"/>
      <c r="N652" s="7"/>
      <c r="O652" s="7"/>
      <c r="U652" s="2"/>
      <c r="V652" s="2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</row>
    <row r="653" spans="11:60">
      <c r="K653" s="7"/>
      <c r="L653" s="7"/>
      <c r="M653" s="7"/>
      <c r="N653" s="7"/>
      <c r="O653" s="7"/>
      <c r="U653" s="2"/>
      <c r="V653" s="2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</row>
    <row r="654" spans="11:60">
      <c r="K654" s="7"/>
      <c r="L654" s="7"/>
      <c r="M654" s="7"/>
      <c r="N654" s="7"/>
      <c r="O654" s="7"/>
      <c r="U654" s="2"/>
      <c r="V654" s="2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</row>
    <row r="655" spans="11:60">
      <c r="K655" s="7"/>
      <c r="L655" s="7"/>
      <c r="M655" s="7"/>
      <c r="N655" s="7"/>
      <c r="O655" s="7"/>
      <c r="U655" s="2"/>
      <c r="V655" s="2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</row>
    <row r="656" spans="11:60">
      <c r="K656" s="7"/>
      <c r="L656" s="7"/>
      <c r="M656" s="7"/>
      <c r="N656" s="7"/>
      <c r="O656" s="7"/>
      <c r="U656" s="2"/>
      <c r="V656" s="2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</row>
    <row r="657" spans="11:60">
      <c r="K657" s="7"/>
      <c r="L657" s="7"/>
      <c r="M657" s="7"/>
      <c r="N657" s="7"/>
      <c r="O657" s="7"/>
      <c r="U657" s="2"/>
      <c r="V657" s="2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</row>
    <row r="658" spans="11:60">
      <c r="K658" s="7"/>
      <c r="L658" s="7"/>
      <c r="M658" s="7"/>
      <c r="N658" s="7"/>
      <c r="O658" s="7"/>
      <c r="U658" s="2"/>
      <c r="V658" s="2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</row>
    <row r="659" spans="11:60">
      <c r="K659" s="7"/>
      <c r="L659" s="7"/>
      <c r="M659" s="7"/>
      <c r="N659" s="7"/>
      <c r="O659" s="7"/>
      <c r="U659" s="2"/>
      <c r="V659" s="2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</row>
    <row r="660" spans="11:60">
      <c r="K660" s="7"/>
      <c r="L660" s="7"/>
      <c r="M660" s="7"/>
      <c r="N660" s="7"/>
      <c r="O660" s="7"/>
      <c r="U660" s="2"/>
      <c r="V660" s="2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</row>
    <row r="661" spans="11:60">
      <c r="K661" s="7"/>
      <c r="L661" s="7"/>
      <c r="M661" s="7"/>
      <c r="N661" s="7"/>
      <c r="O661" s="7"/>
      <c r="U661" s="2"/>
      <c r="V661" s="2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</row>
    <row r="662" spans="11:60">
      <c r="K662" s="7"/>
      <c r="L662" s="7"/>
      <c r="M662" s="7"/>
      <c r="N662" s="7"/>
      <c r="O662" s="7"/>
      <c r="U662" s="2"/>
      <c r="V662" s="2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</row>
    <row r="663" spans="11:60">
      <c r="K663" s="7"/>
      <c r="L663" s="7"/>
      <c r="M663" s="7"/>
      <c r="N663" s="7"/>
      <c r="O663" s="7"/>
      <c r="U663" s="2"/>
      <c r="V663" s="2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</row>
    <row r="664" spans="11:60">
      <c r="K664" s="7"/>
      <c r="L664" s="7"/>
      <c r="M664" s="7"/>
      <c r="N664" s="7"/>
      <c r="O664" s="7"/>
      <c r="U664" s="2"/>
      <c r="V664" s="2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</row>
    <row r="665" spans="11:60">
      <c r="K665" s="7"/>
      <c r="L665" s="7"/>
      <c r="M665" s="7"/>
      <c r="N665" s="7"/>
      <c r="O665" s="7"/>
      <c r="U665" s="2"/>
      <c r="V665" s="2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</row>
    <row r="666" spans="11:60">
      <c r="K666" s="7"/>
      <c r="L666" s="7"/>
      <c r="M666" s="7"/>
      <c r="N666" s="7"/>
      <c r="O666" s="7"/>
      <c r="U666" s="2"/>
      <c r="V666" s="2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</row>
    <row r="667" spans="11:60">
      <c r="K667" s="7"/>
      <c r="L667" s="7"/>
      <c r="M667" s="7"/>
      <c r="N667" s="7"/>
      <c r="O667" s="7"/>
      <c r="U667" s="2"/>
      <c r="V667" s="2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</row>
    <row r="668" spans="11:60">
      <c r="K668" s="7"/>
      <c r="L668" s="7"/>
      <c r="M668" s="7"/>
      <c r="N668" s="7"/>
      <c r="O668" s="7"/>
      <c r="U668" s="2"/>
      <c r="V668" s="2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</row>
    <row r="669" spans="11:60">
      <c r="K669" s="7"/>
      <c r="L669" s="7"/>
      <c r="M669" s="7"/>
      <c r="N669" s="7"/>
      <c r="O669" s="7"/>
      <c r="U669" s="2"/>
      <c r="V669" s="2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</row>
    <row r="670" spans="11:60">
      <c r="K670" s="7"/>
      <c r="L670" s="7"/>
      <c r="M670" s="7"/>
      <c r="N670" s="7"/>
      <c r="O670" s="7"/>
      <c r="U670" s="2"/>
      <c r="V670" s="2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</row>
    <row r="671" spans="11:60">
      <c r="K671" s="7"/>
      <c r="L671" s="7"/>
      <c r="M671" s="7"/>
      <c r="N671" s="7"/>
      <c r="O671" s="7"/>
      <c r="U671" s="2"/>
      <c r="V671" s="2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</row>
    <row r="672" spans="11:60">
      <c r="K672" s="7"/>
      <c r="L672" s="7"/>
      <c r="M672" s="7"/>
      <c r="N672" s="7"/>
      <c r="O672" s="7"/>
      <c r="U672" s="2"/>
      <c r="V672" s="2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</row>
    <row r="673" spans="11:60">
      <c r="K673" s="7"/>
      <c r="L673" s="7"/>
      <c r="M673" s="7"/>
      <c r="N673" s="7"/>
      <c r="O673" s="7"/>
      <c r="U673" s="2"/>
      <c r="V673" s="2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</row>
    <row r="674" spans="11:60">
      <c r="K674" s="7"/>
      <c r="L674" s="7"/>
      <c r="M674" s="7"/>
      <c r="N674" s="7"/>
      <c r="O674" s="7"/>
      <c r="U674" s="2"/>
      <c r="V674" s="2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</row>
    <row r="675" spans="11:60">
      <c r="K675" s="7"/>
      <c r="L675" s="7"/>
      <c r="M675" s="7"/>
      <c r="N675" s="7"/>
      <c r="O675" s="7"/>
      <c r="U675" s="2"/>
      <c r="V675" s="2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</row>
    <row r="676" spans="11:60">
      <c r="K676" s="7"/>
      <c r="L676" s="7"/>
      <c r="M676" s="7"/>
      <c r="N676" s="7"/>
      <c r="O676" s="7"/>
      <c r="U676" s="2"/>
      <c r="V676" s="2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</row>
    <row r="677" spans="11:60">
      <c r="K677" s="7"/>
      <c r="L677" s="7"/>
      <c r="M677" s="7"/>
      <c r="N677" s="7"/>
      <c r="O677" s="7"/>
      <c r="U677" s="2"/>
      <c r="V677" s="2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</row>
    <row r="678" spans="11:60">
      <c r="K678" s="7"/>
      <c r="L678" s="7"/>
      <c r="M678" s="7"/>
      <c r="N678" s="7"/>
      <c r="O678" s="7"/>
      <c r="U678" s="2"/>
      <c r="V678" s="2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</row>
    <row r="679" spans="11:60">
      <c r="K679" s="7"/>
      <c r="L679" s="7"/>
      <c r="M679" s="7"/>
      <c r="N679" s="7"/>
      <c r="O679" s="7"/>
      <c r="U679" s="2"/>
      <c r="V679" s="2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</row>
    <row r="680" spans="11:60">
      <c r="K680" s="7"/>
      <c r="L680" s="7"/>
      <c r="M680" s="7"/>
      <c r="N680" s="7"/>
      <c r="O680" s="7"/>
      <c r="U680" s="2"/>
      <c r="V680" s="2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</row>
    <row r="681" spans="11:60">
      <c r="K681" s="7"/>
      <c r="L681" s="7"/>
      <c r="M681" s="7"/>
      <c r="N681" s="7"/>
      <c r="O681" s="7"/>
      <c r="U681" s="2"/>
      <c r="V681" s="2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</row>
    <row r="682" spans="11:60">
      <c r="K682" s="7"/>
      <c r="L682" s="7"/>
      <c r="M682" s="7"/>
      <c r="N682" s="7"/>
      <c r="O682" s="7"/>
      <c r="U682" s="2"/>
      <c r="V682" s="2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</row>
    <row r="683" spans="11:60">
      <c r="K683" s="7"/>
      <c r="L683" s="7"/>
      <c r="M683" s="7"/>
      <c r="N683" s="7"/>
      <c r="O683" s="7"/>
      <c r="U683" s="2"/>
      <c r="V683" s="2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</row>
    <row r="684" spans="11:60">
      <c r="K684" s="7"/>
      <c r="L684" s="7"/>
      <c r="M684" s="7"/>
      <c r="N684" s="7"/>
      <c r="O684" s="7"/>
      <c r="U684" s="2"/>
      <c r="V684" s="2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</row>
    <row r="685" spans="11:60">
      <c r="K685" s="7"/>
      <c r="L685" s="7"/>
      <c r="M685" s="7"/>
      <c r="N685" s="7"/>
      <c r="O685" s="7"/>
      <c r="U685" s="2"/>
      <c r="V685" s="2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</row>
    <row r="686" spans="11:60">
      <c r="K686" s="7"/>
      <c r="L686" s="7"/>
      <c r="M686" s="7"/>
      <c r="N686" s="7"/>
      <c r="O686" s="7"/>
      <c r="U686" s="2"/>
      <c r="V686" s="2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</row>
    <row r="687" spans="11:60">
      <c r="K687" s="7"/>
      <c r="L687" s="7"/>
      <c r="M687" s="7"/>
      <c r="N687" s="7"/>
      <c r="O687" s="7"/>
      <c r="U687" s="2"/>
      <c r="V687" s="2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</row>
    <row r="688" spans="11:60">
      <c r="K688" s="7"/>
      <c r="L688" s="7"/>
      <c r="M688" s="7"/>
      <c r="N688" s="7"/>
      <c r="O688" s="7"/>
      <c r="U688" s="2"/>
      <c r="V688" s="2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</row>
    <row r="689" spans="11:60">
      <c r="K689" s="7"/>
      <c r="L689" s="7"/>
      <c r="M689" s="7"/>
      <c r="N689" s="7"/>
      <c r="O689" s="7"/>
      <c r="U689" s="2"/>
      <c r="V689" s="2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</row>
    <row r="690" spans="11:60">
      <c r="K690" s="7"/>
      <c r="L690" s="7"/>
      <c r="M690" s="7"/>
      <c r="N690" s="7"/>
      <c r="O690" s="7"/>
      <c r="U690" s="2"/>
      <c r="V690" s="2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</row>
    <row r="691" spans="11:60">
      <c r="K691" s="7"/>
      <c r="L691" s="7"/>
      <c r="M691" s="7"/>
      <c r="N691" s="7"/>
      <c r="O691" s="7"/>
      <c r="U691" s="2"/>
      <c r="V691" s="2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</row>
    <row r="692" spans="11:60">
      <c r="K692" s="7"/>
      <c r="L692" s="7"/>
      <c r="M692" s="7"/>
      <c r="N692" s="7"/>
      <c r="O692" s="7"/>
      <c r="U692" s="2"/>
      <c r="V692" s="2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</row>
    <row r="693" spans="11:60">
      <c r="K693" s="7"/>
      <c r="L693" s="7"/>
      <c r="M693" s="7"/>
      <c r="N693" s="7"/>
      <c r="O693" s="7"/>
      <c r="U693" s="2"/>
      <c r="V693" s="2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</row>
    <row r="694" spans="11:60">
      <c r="K694" s="7"/>
      <c r="L694" s="7"/>
      <c r="M694" s="7"/>
      <c r="N694" s="7"/>
      <c r="O694" s="7"/>
      <c r="U694" s="2"/>
      <c r="V694" s="2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</row>
    <row r="695" spans="11:60">
      <c r="K695" s="7"/>
      <c r="L695" s="7"/>
      <c r="M695" s="7"/>
      <c r="N695" s="7"/>
      <c r="O695" s="7"/>
      <c r="U695" s="2"/>
      <c r="V695" s="2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</row>
    <row r="696" spans="11:60">
      <c r="K696" s="7"/>
      <c r="L696" s="7"/>
      <c r="M696" s="7"/>
      <c r="N696" s="7"/>
      <c r="O696" s="7"/>
      <c r="U696" s="2"/>
      <c r="V696" s="2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</row>
    <row r="697" spans="11:60">
      <c r="K697" s="7"/>
      <c r="L697" s="7"/>
      <c r="M697" s="7"/>
      <c r="N697" s="7"/>
      <c r="O697" s="7"/>
      <c r="U697" s="2"/>
      <c r="V697" s="2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</row>
    <row r="698" spans="11:60">
      <c r="K698" s="7"/>
      <c r="L698" s="7"/>
      <c r="M698" s="7"/>
      <c r="N698" s="7"/>
      <c r="O698" s="7"/>
      <c r="U698" s="2"/>
      <c r="V698" s="2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</row>
    <row r="699" spans="11:60">
      <c r="K699" s="7"/>
      <c r="L699" s="7"/>
      <c r="M699" s="7"/>
      <c r="N699" s="7"/>
      <c r="O699" s="7"/>
      <c r="U699" s="2"/>
      <c r="V699" s="2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</row>
    <row r="700" spans="11:60">
      <c r="K700" s="7"/>
      <c r="L700" s="7"/>
      <c r="M700" s="7"/>
      <c r="N700" s="7"/>
      <c r="O700" s="7"/>
      <c r="U700" s="2"/>
      <c r="V700" s="2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</row>
    <row r="701" spans="11:60">
      <c r="K701" s="7"/>
      <c r="L701" s="7"/>
      <c r="M701" s="7"/>
      <c r="N701" s="7"/>
      <c r="O701" s="7"/>
      <c r="U701" s="2"/>
      <c r="V701" s="2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</row>
    <row r="702" spans="11:60">
      <c r="K702" s="7"/>
      <c r="L702" s="7"/>
      <c r="M702" s="7"/>
      <c r="N702" s="7"/>
      <c r="O702" s="7"/>
      <c r="U702" s="2"/>
      <c r="V702" s="2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</row>
    <row r="703" spans="11:60">
      <c r="K703" s="7"/>
      <c r="L703" s="7"/>
      <c r="M703" s="7"/>
      <c r="N703" s="7"/>
      <c r="O703" s="7"/>
      <c r="U703" s="2"/>
      <c r="V703" s="2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</row>
    <row r="704" spans="11:60">
      <c r="K704" s="7"/>
      <c r="L704" s="7"/>
      <c r="M704" s="7"/>
      <c r="N704" s="7"/>
      <c r="O704" s="7"/>
      <c r="U704" s="2"/>
      <c r="V704" s="2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</row>
    <row r="705" spans="11:60">
      <c r="K705" s="7"/>
      <c r="L705" s="7"/>
      <c r="M705" s="7"/>
      <c r="N705" s="7"/>
      <c r="O705" s="7"/>
      <c r="U705" s="2"/>
      <c r="V705" s="2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</row>
    <row r="706" spans="11:60">
      <c r="K706" s="7"/>
      <c r="L706" s="7"/>
      <c r="M706" s="7"/>
      <c r="N706" s="7"/>
      <c r="O706" s="7"/>
      <c r="U706" s="2"/>
      <c r="V706" s="2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</row>
    <row r="707" spans="11:60">
      <c r="K707" s="7"/>
      <c r="L707" s="7"/>
      <c r="M707" s="7"/>
      <c r="N707" s="7"/>
      <c r="O707" s="7"/>
      <c r="U707" s="2"/>
      <c r="V707" s="2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</row>
    <row r="708" spans="11:60">
      <c r="K708" s="7"/>
      <c r="L708" s="7"/>
      <c r="M708" s="7"/>
      <c r="N708" s="7"/>
      <c r="O708" s="7"/>
      <c r="U708" s="2"/>
      <c r="V708" s="2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</row>
    <row r="709" spans="11:60">
      <c r="K709" s="7"/>
      <c r="L709" s="7"/>
      <c r="M709" s="7"/>
      <c r="N709" s="7"/>
      <c r="O709" s="7"/>
      <c r="U709" s="2"/>
      <c r="V709" s="2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</row>
    <row r="710" spans="11:60">
      <c r="K710" s="7"/>
      <c r="L710" s="7"/>
      <c r="M710" s="7"/>
      <c r="N710" s="7"/>
      <c r="O710" s="7"/>
      <c r="U710" s="2"/>
      <c r="V710" s="2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</row>
    <row r="711" spans="11:60">
      <c r="K711" s="7"/>
      <c r="L711" s="7"/>
      <c r="M711" s="7"/>
      <c r="N711" s="7"/>
      <c r="O711" s="7"/>
      <c r="U711" s="2"/>
      <c r="V711" s="2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</row>
    <row r="712" spans="11:60">
      <c r="K712" s="7"/>
      <c r="L712" s="7"/>
      <c r="M712" s="7"/>
      <c r="N712" s="7"/>
      <c r="O712" s="7"/>
      <c r="U712" s="2"/>
      <c r="V712" s="2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</row>
    <row r="713" spans="11:60">
      <c r="K713" s="7"/>
      <c r="L713" s="7"/>
      <c r="M713" s="7"/>
      <c r="N713" s="7"/>
      <c r="O713" s="7"/>
      <c r="U713" s="2"/>
      <c r="V713" s="2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</row>
    <row r="714" spans="11:60">
      <c r="K714" s="7"/>
      <c r="L714" s="7"/>
      <c r="M714" s="7"/>
      <c r="N714" s="7"/>
      <c r="O714" s="7"/>
      <c r="U714" s="2"/>
      <c r="V714" s="2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</row>
    <row r="715" spans="11:60">
      <c r="K715" s="7"/>
      <c r="L715" s="7"/>
      <c r="M715" s="7"/>
      <c r="N715" s="7"/>
      <c r="O715" s="7"/>
      <c r="U715" s="2"/>
      <c r="V715" s="2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</row>
    <row r="716" spans="11:60">
      <c r="K716" s="7"/>
      <c r="L716" s="7"/>
      <c r="M716" s="7"/>
      <c r="N716" s="7"/>
      <c r="O716" s="7"/>
      <c r="U716" s="2"/>
      <c r="V716" s="2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</row>
    <row r="717" spans="11:60">
      <c r="K717" s="7"/>
      <c r="L717" s="7"/>
      <c r="M717" s="7"/>
      <c r="N717" s="7"/>
      <c r="O717" s="7"/>
      <c r="U717" s="2"/>
      <c r="V717" s="2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</row>
    <row r="718" spans="11:60">
      <c r="K718" s="7"/>
      <c r="L718" s="7"/>
      <c r="M718" s="7"/>
      <c r="N718" s="7"/>
      <c r="O718" s="7"/>
      <c r="U718" s="2"/>
      <c r="V718" s="2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</row>
    <row r="719" spans="11:60">
      <c r="K719" s="7"/>
      <c r="L719" s="7"/>
      <c r="M719" s="7"/>
      <c r="N719" s="7"/>
      <c r="O719" s="7"/>
      <c r="U719" s="2"/>
      <c r="V719" s="2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</row>
    <row r="720" spans="11:60">
      <c r="K720" s="7"/>
      <c r="L720" s="7"/>
      <c r="M720" s="7"/>
      <c r="N720" s="7"/>
      <c r="O720" s="7"/>
      <c r="U720" s="2"/>
      <c r="V720" s="2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</row>
    <row r="721" spans="11:60">
      <c r="K721" s="7"/>
      <c r="L721" s="7"/>
      <c r="M721" s="7"/>
      <c r="N721" s="7"/>
      <c r="O721" s="7"/>
      <c r="U721" s="2"/>
      <c r="V721" s="2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</row>
    <row r="722" spans="11:60">
      <c r="K722" s="7"/>
      <c r="L722" s="7"/>
      <c r="M722" s="7"/>
      <c r="N722" s="7"/>
      <c r="O722" s="7"/>
      <c r="U722" s="2"/>
      <c r="V722" s="2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</row>
    <row r="723" spans="11:60">
      <c r="K723" s="7"/>
      <c r="L723" s="7"/>
      <c r="M723" s="7"/>
      <c r="N723" s="7"/>
      <c r="O723" s="7"/>
      <c r="U723" s="2"/>
      <c r="V723" s="2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</row>
    <row r="724" spans="11:60">
      <c r="K724" s="7"/>
      <c r="L724" s="7"/>
      <c r="M724" s="7"/>
      <c r="N724" s="7"/>
      <c r="O724" s="7"/>
      <c r="U724" s="2"/>
      <c r="V724" s="2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</row>
    <row r="725" spans="11:60">
      <c r="K725" s="7"/>
      <c r="L725" s="7"/>
      <c r="M725" s="7"/>
      <c r="N725" s="7"/>
      <c r="O725" s="7"/>
      <c r="U725" s="2"/>
      <c r="V725" s="2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</row>
    <row r="726" spans="11:60">
      <c r="K726" s="7"/>
      <c r="L726" s="7"/>
      <c r="M726" s="7"/>
      <c r="N726" s="7"/>
      <c r="O726" s="7"/>
      <c r="U726" s="2"/>
      <c r="V726" s="2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</row>
    <row r="727" spans="11:60">
      <c r="K727" s="7"/>
      <c r="L727" s="7"/>
      <c r="M727" s="7"/>
      <c r="N727" s="7"/>
      <c r="O727" s="7"/>
      <c r="U727" s="2"/>
      <c r="V727" s="2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</row>
    <row r="728" spans="11:60">
      <c r="K728" s="7"/>
      <c r="L728" s="7"/>
      <c r="M728" s="7"/>
      <c r="N728" s="7"/>
      <c r="O728" s="7"/>
      <c r="U728" s="2"/>
      <c r="V728" s="2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</row>
    <row r="729" spans="11:60">
      <c r="K729" s="7"/>
      <c r="L729" s="7"/>
      <c r="M729" s="7"/>
      <c r="N729" s="7"/>
      <c r="O729" s="7"/>
      <c r="U729" s="2"/>
      <c r="V729" s="2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</row>
    <row r="730" spans="11:60">
      <c r="K730" s="7"/>
      <c r="L730" s="7"/>
      <c r="M730" s="7"/>
      <c r="N730" s="7"/>
      <c r="O730" s="7"/>
      <c r="U730" s="2"/>
      <c r="V730" s="2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</row>
    <row r="731" spans="11:60">
      <c r="K731" s="7"/>
      <c r="L731" s="7"/>
      <c r="M731" s="7"/>
      <c r="N731" s="7"/>
      <c r="O731" s="7"/>
      <c r="U731" s="2"/>
      <c r="V731" s="2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</row>
    <row r="732" spans="11:60">
      <c r="K732" s="7"/>
      <c r="L732" s="7"/>
      <c r="M732" s="7"/>
      <c r="N732" s="7"/>
      <c r="O732" s="7"/>
      <c r="U732" s="2"/>
      <c r="V732" s="2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</row>
    <row r="733" spans="11:60">
      <c r="K733" s="7"/>
      <c r="L733" s="7"/>
      <c r="M733" s="7"/>
      <c r="N733" s="7"/>
      <c r="O733" s="7"/>
      <c r="U733" s="2"/>
      <c r="V733" s="2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</row>
    <row r="734" spans="11:60">
      <c r="K734" s="7"/>
      <c r="L734" s="7"/>
      <c r="M734" s="7"/>
      <c r="N734" s="7"/>
      <c r="O734" s="7"/>
      <c r="U734" s="2"/>
      <c r="V734" s="2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</row>
    <row r="735" spans="11:60">
      <c r="K735" s="7"/>
      <c r="L735" s="7"/>
      <c r="M735" s="7"/>
      <c r="N735" s="7"/>
      <c r="O735" s="7"/>
      <c r="U735" s="2"/>
      <c r="V735" s="2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</row>
    <row r="736" spans="11:60">
      <c r="K736" s="7"/>
      <c r="L736" s="7"/>
      <c r="M736" s="7"/>
      <c r="N736" s="7"/>
      <c r="O736" s="7"/>
      <c r="U736" s="2"/>
      <c r="V736" s="2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</row>
    <row r="737" spans="11:60">
      <c r="K737" s="7"/>
      <c r="L737" s="7"/>
      <c r="M737" s="7"/>
      <c r="N737" s="7"/>
      <c r="O737" s="7"/>
      <c r="U737" s="2"/>
      <c r="V737" s="2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</row>
    <row r="738" spans="11:60">
      <c r="K738" s="7"/>
      <c r="L738" s="7"/>
      <c r="M738" s="7"/>
      <c r="N738" s="7"/>
      <c r="O738" s="7"/>
      <c r="U738" s="2"/>
      <c r="V738" s="2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</row>
    <row r="739" spans="11:60">
      <c r="K739" s="7"/>
      <c r="L739" s="7"/>
      <c r="M739" s="7"/>
      <c r="N739" s="7"/>
      <c r="O739" s="7"/>
      <c r="U739" s="2"/>
      <c r="V739" s="2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</row>
    <row r="740" spans="11:60">
      <c r="K740" s="7"/>
      <c r="L740" s="7"/>
      <c r="M740" s="7"/>
      <c r="N740" s="7"/>
      <c r="O740" s="7"/>
      <c r="U740" s="2"/>
      <c r="V740" s="2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</row>
    <row r="741" spans="11:60">
      <c r="K741" s="7"/>
      <c r="L741" s="7"/>
      <c r="M741" s="7"/>
      <c r="N741" s="7"/>
      <c r="O741" s="7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1:60">
      <c r="K742" s="7"/>
      <c r="L742" s="7"/>
      <c r="M742" s="7"/>
      <c r="N742" s="7"/>
      <c r="O742" s="7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1:60">
      <c r="K743" s="7"/>
      <c r="L743" s="7"/>
      <c r="M743" s="7"/>
      <c r="N743" s="7"/>
      <c r="O743" s="7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1:60">
      <c r="K744" s="7"/>
      <c r="L744" s="7"/>
      <c r="M744" s="7"/>
      <c r="N744" s="7"/>
      <c r="O744" s="7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1:60">
      <c r="K745" s="7"/>
      <c r="L745" s="7"/>
      <c r="M745" s="7"/>
      <c r="N745" s="7"/>
      <c r="O745" s="7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1:60">
      <c r="K746" s="7"/>
      <c r="L746" s="7"/>
      <c r="M746" s="7"/>
      <c r="N746" s="7"/>
      <c r="O746" s="7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1:60">
      <c r="K747" s="7"/>
      <c r="L747" s="7"/>
      <c r="M747" s="7"/>
      <c r="N747" s="7"/>
      <c r="O747" s="7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1:60">
      <c r="K748" s="7"/>
      <c r="L748" s="7"/>
      <c r="M748" s="7"/>
      <c r="N748" s="7"/>
      <c r="O748" s="7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1:60">
      <c r="K749" s="7"/>
      <c r="L749" s="7"/>
      <c r="M749" s="7"/>
      <c r="N749" s="7"/>
      <c r="O749" s="7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1:60">
      <c r="K750" s="7"/>
      <c r="L750" s="7"/>
      <c r="M750" s="7"/>
      <c r="N750" s="7"/>
      <c r="O750" s="7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1:60">
      <c r="K751" s="7"/>
      <c r="L751" s="7"/>
      <c r="M751" s="7"/>
      <c r="N751" s="7"/>
      <c r="O751" s="7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1:60">
      <c r="K752" s="7"/>
      <c r="L752" s="7"/>
      <c r="M752" s="7"/>
      <c r="N752" s="7"/>
      <c r="O752" s="7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1:35">
      <c r="K753" s="7"/>
      <c r="L753" s="7"/>
      <c r="M753" s="7"/>
      <c r="N753" s="7"/>
      <c r="O753" s="7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1:35">
      <c r="K754" s="7"/>
      <c r="L754" s="7"/>
      <c r="M754" s="7"/>
      <c r="N754" s="7"/>
      <c r="O754" s="7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1:35">
      <c r="K755" s="7"/>
      <c r="L755" s="7"/>
      <c r="M755" s="7"/>
      <c r="N755" s="7"/>
      <c r="O755" s="7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1:35">
      <c r="K756" s="7"/>
      <c r="L756" s="7"/>
      <c r="M756" s="7"/>
      <c r="N756" s="7"/>
      <c r="O756" s="7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1:35">
      <c r="K757" s="7"/>
      <c r="L757" s="7"/>
      <c r="M757" s="7"/>
      <c r="N757" s="7"/>
      <c r="O757" s="7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1:35">
      <c r="K758" s="7"/>
      <c r="L758" s="7"/>
      <c r="M758" s="7"/>
      <c r="N758" s="7"/>
      <c r="O758" s="7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1:35">
      <c r="K759" s="7"/>
      <c r="L759" s="7"/>
      <c r="M759" s="7"/>
      <c r="N759" s="7"/>
      <c r="O759" s="7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1:35">
      <c r="K760" s="7"/>
      <c r="L760" s="7"/>
      <c r="M760" s="7"/>
      <c r="N760" s="7"/>
      <c r="O760" s="7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1:35">
      <c r="K761" s="7"/>
      <c r="L761" s="7"/>
      <c r="M761" s="7"/>
      <c r="N761" s="7"/>
      <c r="O761" s="7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1:35">
      <c r="K762" s="7"/>
      <c r="L762" s="7"/>
      <c r="M762" s="7"/>
      <c r="N762" s="7"/>
      <c r="O762" s="7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1:35">
      <c r="K763" s="7"/>
      <c r="L763" s="7"/>
      <c r="M763" s="7"/>
      <c r="N763" s="7"/>
      <c r="O763" s="7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1:35">
      <c r="K764" s="7"/>
      <c r="L764" s="7"/>
      <c r="M764" s="7"/>
      <c r="N764" s="7"/>
      <c r="O764" s="7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1:35">
      <c r="K765" s="7"/>
      <c r="L765" s="7"/>
      <c r="M765" s="7"/>
      <c r="N765" s="7"/>
      <c r="O765" s="7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1:35">
      <c r="K766" s="7"/>
      <c r="L766" s="7"/>
      <c r="M766" s="7"/>
      <c r="N766" s="7"/>
      <c r="O766" s="7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1:35">
      <c r="K767" s="7"/>
      <c r="L767" s="7"/>
      <c r="M767" s="7"/>
      <c r="N767" s="7"/>
      <c r="O767" s="7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1:35">
      <c r="K768" s="7"/>
      <c r="L768" s="7"/>
      <c r="M768" s="7"/>
      <c r="N768" s="7"/>
      <c r="O768" s="7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1:35">
      <c r="K769" s="7"/>
      <c r="L769" s="7"/>
      <c r="M769" s="7"/>
      <c r="N769" s="7"/>
      <c r="O769" s="7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1:35">
      <c r="K770" s="7"/>
      <c r="L770" s="7"/>
      <c r="M770" s="7"/>
      <c r="N770" s="7"/>
      <c r="O770" s="7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1:35">
      <c r="K771" s="7"/>
      <c r="L771" s="7"/>
      <c r="M771" s="7"/>
      <c r="N771" s="7"/>
      <c r="O771" s="7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1:35">
      <c r="K772" s="7"/>
      <c r="L772" s="7"/>
      <c r="M772" s="7"/>
      <c r="N772" s="7"/>
      <c r="O772" s="7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1:35">
      <c r="K773" s="7"/>
      <c r="L773" s="7"/>
      <c r="M773" s="7"/>
      <c r="N773" s="7"/>
      <c r="O773" s="7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1:35">
      <c r="K774" s="7"/>
      <c r="L774" s="7"/>
      <c r="M774" s="7"/>
      <c r="N774" s="7"/>
      <c r="O774" s="7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1:35">
      <c r="K775" s="7"/>
      <c r="L775" s="7"/>
      <c r="M775" s="7"/>
      <c r="N775" s="7"/>
      <c r="O775" s="7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1:35">
      <c r="K776" s="7"/>
      <c r="L776" s="7"/>
      <c r="M776" s="7"/>
      <c r="N776" s="7"/>
      <c r="O776" s="7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1:35">
      <c r="K777" s="7"/>
      <c r="L777" s="7"/>
      <c r="M777" s="7"/>
      <c r="N777" s="7"/>
      <c r="O777" s="7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1:35">
      <c r="K778" s="7"/>
      <c r="L778" s="7"/>
      <c r="M778" s="7"/>
      <c r="N778" s="7"/>
      <c r="O778" s="7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1:35">
      <c r="K779" s="7"/>
      <c r="L779" s="7"/>
      <c r="M779" s="7"/>
      <c r="N779" s="7"/>
      <c r="O779" s="7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1:35">
      <c r="K780" s="7"/>
      <c r="L780" s="7"/>
      <c r="M780" s="7"/>
      <c r="N780" s="7"/>
      <c r="O780" s="7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1:35">
      <c r="K781" s="7"/>
      <c r="L781" s="7"/>
      <c r="M781" s="7"/>
      <c r="N781" s="7"/>
      <c r="O781" s="7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1:35">
      <c r="K782" s="7"/>
      <c r="L782" s="7"/>
      <c r="M782" s="7"/>
      <c r="N782" s="7"/>
      <c r="O782" s="7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1:35">
      <c r="K783" s="7"/>
      <c r="L783" s="7"/>
      <c r="M783" s="7"/>
      <c r="N783" s="7"/>
      <c r="O783" s="7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1:35">
      <c r="K784" s="7"/>
      <c r="L784" s="7"/>
      <c r="M784" s="7"/>
      <c r="N784" s="7"/>
      <c r="O784" s="7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1:35">
      <c r="K785" s="7"/>
      <c r="L785" s="7"/>
      <c r="M785" s="7"/>
      <c r="N785" s="7"/>
      <c r="O785" s="7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1:35">
      <c r="K786" s="7"/>
      <c r="L786" s="7"/>
      <c r="M786" s="7"/>
      <c r="N786" s="7"/>
      <c r="O786" s="7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1:35">
      <c r="K787" s="7"/>
      <c r="L787" s="7"/>
      <c r="M787" s="7"/>
      <c r="N787" s="7"/>
      <c r="O787" s="7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1:35">
      <c r="K788" s="7"/>
      <c r="L788" s="7"/>
      <c r="M788" s="7"/>
      <c r="N788" s="7"/>
      <c r="O788" s="7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1:35">
      <c r="K789" s="7"/>
      <c r="L789" s="7"/>
      <c r="M789" s="7"/>
      <c r="N789" s="7"/>
      <c r="O789" s="7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1:35">
      <c r="K790" s="7"/>
      <c r="L790" s="7"/>
      <c r="M790" s="7"/>
      <c r="N790" s="7"/>
      <c r="O790" s="7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1:35">
      <c r="K791" s="7"/>
      <c r="L791" s="7"/>
      <c r="M791" s="7"/>
      <c r="N791" s="7"/>
      <c r="O791" s="7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1:35">
      <c r="K792" s="7"/>
      <c r="L792" s="7"/>
      <c r="M792" s="7"/>
      <c r="N792" s="7"/>
      <c r="O792" s="7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1:35">
      <c r="K793" s="7"/>
      <c r="L793" s="7"/>
      <c r="M793" s="7"/>
      <c r="N793" s="7"/>
      <c r="O793" s="7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1:35">
      <c r="K794" s="7"/>
      <c r="L794" s="7"/>
      <c r="M794" s="7"/>
      <c r="N794" s="7"/>
      <c r="O794" s="7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1:35">
      <c r="K795" s="7"/>
      <c r="L795" s="7"/>
      <c r="M795" s="7"/>
      <c r="N795" s="7"/>
      <c r="O795" s="7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1:35">
      <c r="K796" s="7"/>
      <c r="L796" s="7"/>
      <c r="M796" s="7"/>
      <c r="N796" s="7"/>
      <c r="O796" s="7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1:35">
      <c r="K797" s="7"/>
      <c r="L797" s="7"/>
      <c r="M797" s="7"/>
      <c r="N797" s="7"/>
      <c r="O797" s="7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1:35">
      <c r="K798" s="7"/>
      <c r="L798" s="7"/>
      <c r="M798" s="7"/>
      <c r="N798" s="7"/>
      <c r="O798" s="7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1:35">
      <c r="K799" s="7"/>
      <c r="L799" s="7"/>
      <c r="M799" s="7"/>
      <c r="N799" s="7"/>
      <c r="O799" s="7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1:35">
      <c r="K800" s="7"/>
      <c r="L800" s="7"/>
      <c r="M800" s="7"/>
      <c r="N800" s="7"/>
      <c r="O800" s="7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1:35">
      <c r="K801" s="7"/>
      <c r="L801" s="7"/>
      <c r="M801" s="7"/>
      <c r="N801" s="7"/>
      <c r="O801" s="7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1:35">
      <c r="K802" s="7"/>
      <c r="L802" s="7"/>
      <c r="M802" s="7"/>
      <c r="N802" s="7"/>
      <c r="O802" s="7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1:35">
      <c r="K803" s="7"/>
      <c r="L803" s="7"/>
      <c r="M803" s="7"/>
      <c r="N803" s="7"/>
      <c r="O803" s="7"/>
    </row>
    <row r="804" spans="11:35">
      <c r="K804" s="7"/>
      <c r="L804" s="7"/>
      <c r="M804" s="7"/>
      <c r="N804" s="7"/>
      <c r="O804" s="7"/>
    </row>
    <row r="805" spans="11:35">
      <c r="K805" s="7"/>
      <c r="L805" s="7"/>
      <c r="M805" s="7"/>
      <c r="N805" s="7"/>
      <c r="O805" s="7"/>
    </row>
    <row r="806" spans="11:35">
      <c r="K806" s="7"/>
      <c r="L806" s="7"/>
      <c r="M806" s="7"/>
      <c r="N806" s="7"/>
      <c r="O806" s="7"/>
    </row>
    <row r="807" spans="11:35">
      <c r="K807" s="7"/>
      <c r="L807" s="7"/>
      <c r="M807" s="7"/>
      <c r="N807" s="7"/>
      <c r="O807" s="7"/>
    </row>
    <row r="808" spans="11:35">
      <c r="K808" s="7"/>
      <c r="L808" s="7"/>
      <c r="M808" s="7"/>
      <c r="N808" s="7"/>
      <c r="O808" s="7"/>
    </row>
    <row r="809" spans="11:35">
      <c r="K809" s="7"/>
      <c r="L809" s="7"/>
      <c r="M809" s="7"/>
      <c r="N809" s="7"/>
      <c r="O809" s="7"/>
    </row>
    <row r="810" spans="11:35">
      <c r="K810" s="7"/>
      <c r="L810" s="7"/>
      <c r="M810" s="7"/>
      <c r="N810" s="7"/>
      <c r="O810" s="7"/>
    </row>
    <row r="811" spans="11:35">
      <c r="K811" s="7"/>
      <c r="L811" s="7"/>
      <c r="M811" s="7"/>
      <c r="N811" s="7"/>
      <c r="O811" s="7"/>
    </row>
    <row r="812" spans="11:35">
      <c r="K812" s="7"/>
      <c r="L812" s="7"/>
      <c r="M812" s="7"/>
      <c r="N812" s="7"/>
      <c r="O812" s="7"/>
    </row>
    <row r="813" spans="11:35">
      <c r="K813" s="7"/>
      <c r="L813" s="7"/>
      <c r="M813" s="7"/>
      <c r="N813" s="7"/>
      <c r="O813" s="7"/>
    </row>
    <row r="814" spans="11:35">
      <c r="K814" s="7"/>
      <c r="L814" s="7"/>
      <c r="M814" s="7"/>
      <c r="N814" s="7"/>
      <c r="O814" s="7"/>
    </row>
    <row r="815" spans="11:35">
      <c r="K815" s="7"/>
      <c r="L815" s="7"/>
      <c r="M815" s="7"/>
      <c r="N815" s="7"/>
      <c r="O815" s="7"/>
    </row>
    <row r="816" spans="11:35">
      <c r="K816" s="7"/>
      <c r="L816" s="7"/>
      <c r="M816" s="7"/>
      <c r="N816" s="7"/>
      <c r="O816" s="7"/>
    </row>
    <row r="817" spans="11:15">
      <c r="K817" s="7"/>
      <c r="L817" s="7"/>
      <c r="M817" s="7"/>
      <c r="N817" s="7"/>
      <c r="O817" s="7"/>
    </row>
    <row r="818" spans="11:15">
      <c r="K818" s="7"/>
      <c r="L818" s="7"/>
      <c r="M818" s="7"/>
      <c r="N818" s="7"/>
      <c r="O818" s="7"/>
    </row>
    <row r="819" spans="11:15">
      <c r="K819" s="7"/>
      <c r="L819" s="7"/>
      <c r="M819" s="7"/>
      <c r="N819" s="7"/>
      <c r="O819" s="7"/>
    </row>
    <row r="820" spans="11:15">
      <c r="K820" s="7"/>
      <c r="L820" s="7"/>
      <c r="M820" s="7"/>
      <c r="N820" s="7"/>
      <c r="O820" s="7"/>
    </row>
    <row r="821" spans="11:15">
      <c r="K821" s="7"/>
      <c r="L821" s="7"/>
      <c r="M821" s="7"/>
      <c r="N821" s="7"/>
      <c r="O821" s="7"/>
    </row>
    <row r="822" spans="11:15">
      <c r="K822" s="7"/>
      <c r="L822" s="7"/>
      <c r="M822" s="7"/>
      <c r="N822" s="7"/>
      <c r="O822" s="7"/>
    </row>
    <row r="823" spans="11:15">
      <c r="K823" s="7"/>
      <c r="L823" s="7"/>
      <c r="M823" s="7"/>
      <c r="N823" s="7"/>
      <c r="O823" s="7"/>
    </row>
    <row r="824" spans="11:15">
      <c r="K824" s="7"/>
      <c r="L824" s="7"/>
      <c r="M824" s="7"/>
      <c r="N824" s="7"/>
    </row>
    <row r="825" spans="11:15">
      <c r="K825" s="7"/>
      <c r="L825" s="7"/>
      <c r="M825" s="7"/>
      <c r="N825" s="7"/>
    </row>
    <row r="826" spans="11:15">
      <c r="K826" s="7"/>
      <c r="L826" s="7"/>
      <c r="M826" s="7"/>
      <c r="N826" s="7"/>
    </row>
    <row r="827" spans="11:15">
      <c r="K827" s="7"/>
      <c r="L827" s="7"/>
      <c r="M827" s="7"/>
      <c r="N827" s="7"/>
    </row>
    <row r="828" spans="11:15">
      <c r="K828" s="7"/>
      <c r="L828" s="7"/>
      <c r="M828" s="7"/>
      <c r="N828" s="7"/>
    </row>
    <row r="829" spans="11:15">
      <c r="K829" s="7"/>
      <c r="L829" s="7"/>
      <c r="M829" s="7"/>
      <c r="N829" s="7"/>
    </row>
    <row r="830" spans="11:15">
      <c r="K830" s="7"/>
      <c r="L830" s="7"/>
      <c r="M830" s="7"/>
      <c r="N830" s="7"/>
    </row>
    <row r="831" spans="11:15">
      <c r="K831" s="7"/>
      <c r="L831" s="7"/>
      <c r="M831" s="7"/>
      <c r="N831" s="7"/>
    </row>
    <row r="832" spans="11:15">
      <c r="K832" s="7"/>
      <c r="L832" s="7"/>
      <c r="M832" s="7"/>
      <c r="N832" s="7"/>
    </row>
    <row r="833" spans="11:14">
      <c r="K833" s="7"/>
      <c r="L833" s="7"/>
      <c r="M833" s="7"/>
      <c r="N833" s="7"/>
    </row>
    <row r="834" spans="11:14">
      <c r="K834" s="7"/>
      <c r="L834" s="7"/>
      <c r="M834" s="7"/>
      <c r="N834" s="7"/>
    </row>
    <row r="835" spans="11:14">
      <c r="K835" s="7"/>
      <c r="L835" s="7"/>
      <c r="M835" s="7"/>
      <c r="N835" s="7"/>
    </row>
    <row r="836" spans="11:14">
      <c r="K836" s="7"/>
      <c r="L836" s="7"/>
      <c r="M836" s="7"/>
      <c r="N836" s="7"/>
    </row>
    <row r="837" spans="11:14">
      <c r="K837" s="7"/>
      <c r="L837" s="7"/>
      <c r="M837" s="7"/>
      <c r="N837" s="7"/>
    </row>
    <row r="838" spans="11:14">
      <c r="K838" s="7"/>
      <c r="L838" s="7"/>
      <c r="M838" s="7"/>
      <c r="N838" s="7"/>
    </row>
    <row r="839" spans="11:14">
      <c r="K839" s="7"/>
      <c r="L839" s="7"/>
      <c r="M839" s="7"/>
      <c r="N839" s="7"/>
    </row>
    <row r="840" spans="11:14">
      <c r="K840" s="7"/>
      <c r="L840" s="7"/>
      <c r="M840" s="7"/>
      <c r="N840" s="7"/>
    </row>
    <row r="841" spans="11:14">
      <c r="K841" s="7"/>
      <c r="L841" s="7"/>
      <c r="M841" s="7"/>
      <c r="N841" s="7"/>
    </row>
    <row r="842" spans="11:14">
      <c r="K842" s="7"/>
      <c r="L842" s="7"/>
      <c r="M842" s="7"/>
      <c r="N842" s="7"/>
    </row>
    <row r="843" spans="11:14">
      <c r="K843" s="7"/>
      <c r="L843" s="7"/>
      <c r="M843" s="7"/>
      <c r="N843" s="7"/>
    </row>
    <row r="844" spans="11:14">
      <c r="K844" s="7"/>
      <c r="L844" s="7"/>
      <c r="M844" s="7"/>
      <c r="N844" s="7"/>
    </row>
    <row r="845" spans="11:14">
      <c r="K845" s="7"/>
      <c r="L845" s="7"/>
      <c r="M845" s="7"/>
      <c r="N845" s="7"/>
    </row>
    <row r="846" spans="11:14">
      <c r="K846" s="7"/>
      <c r="L846" s="7"/>
      <c r="M846" s="7"/>
      <c r="N846" s="7"/>
    </row>
    <row r="847" spans="11:14">
      <c r="K847" s="7"/>
      <c r="L847" s="7"/>
      <c r="M847" s="7"/>
      <c r="N847" s="7"/>
    </row>
    <row r="848" spans="11:14">
      <c r="K848" s="7"/>
      <c r="L848" s="7"/>
      <c r="M848" s="7"/>
      <c r="N848" s="7"/>
    </row>
  </sheetData>
  <mergeCells count="10">
    <mergeCell ref="A375:J375"/>
    <mergeCell ref="A441:J441"/>
    <mergeCell ref="A508:J508"/>
    <mergeCell ref="A572:J572"/>
    <mergeCell ref="A52:I52"/>
    <mergeCell ref="E13:I13"/>
    <mergeCell ref="A111:I111"/>
    <mergeCell ref="A178:J178"/>
    <mergeCell ref="A243:J243"/>
    <mergeCell ref="A310:J31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2023-05-05T12:39:20Z</dcterms:modified>
</cp:coreProperties>
</file>